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'2.8.'!$A$1:$H$106</definedName>
  </definedNames>
  <calcPr fullCalcOnLoad="1"/>
</workbook>
</file>

<file path=xl/sharedStrings.xml><?xml version="1.0" encoding="utf-8"?>
<sst xmlns="http://schemas.openxmlformats.org/spreadsheetml/2006/main" count="289" uniqueCount="185">
  <si>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</si>
  <si>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</si>
  <si>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</si>
  <si>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</si>
  <si>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</si>
  <si>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</si>
  <si>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</si>
  <si>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</si>
  <si>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</si>
  <si>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</si>
  <si>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</si>
  <si>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</si>
  <si>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</si>
  <si>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</si>
  <si>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</si>
  <si>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</si>
  <si>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</si>
  <si>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</si>
  <si>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</si>
  <si>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</si>
  <si>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</si>
  <si>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</si>
  <si>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</si>
  <si>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</si>
  <si>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</si>
  <si>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</si>
  <si>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</si>
  <si>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</si>
  <si>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</si>
  <si>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</si>
  <si>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</si>
  <si>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</si>
  <si>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</si>
  <si>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</si>
  <si>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</si>
  <si>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</si>
  <si>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</si>
  <si>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</si>
  <si>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</si>
  <si>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</si>
  <si>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</si>
  <si>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</si>
  <si>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</si>
  <si>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</si>
  <si>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</si>
  <si>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</si>
  <si>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</si>
  <si>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</si>
  <si>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</si>
  <si>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</si>
  <si>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</si>
  <si>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</si>
  <si>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</si>
  <si>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</si>
  <si>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</si>
  <si>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</si>
  <si>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</si>
  <si>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</si>
  <si>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</si>
  <si>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</si>
  <si>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</si>
  <si>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</si>
  <si>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</si>
  <si>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</si>
  <si>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</si>
  <si>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</si>
  <si>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</si>
  <si>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</si>
  <si>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</si>
  <si>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</si>
  <si>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</si>
  <si>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</si>
  <si>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</si>
  <si>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</si>
  <si>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</si>
  <si>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</si>
  <si>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</si>
  <si>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</si>
  <si>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</si>
  <si>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</si>
  <si>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</si>
  <si>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</si>
  <si>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</si>
  <si>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</si>
  <si>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</si>
  <si>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</si>
  <si>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</si>
  <si>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</si>
  <si>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</si>
  <si>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</si>
  <si>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</si>
  <si>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</si>
  <si>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</si>
  <si>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</si>
  <si>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</si>
  <si>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</si>
  <si>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</si>
  <si>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</si>
  <si>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</si>
  <si>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</si>
  <si>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</si>
  <si>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</si>
  <si>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</si>
  <si>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</si>
  <si>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</si>
  <si>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</si>
  <si>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</si>
  <si>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</si>
  <si>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</si>
  <si>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</si>
  <si>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</si>
  <si>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</si>
  <si>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</si>
  <si>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</si>
  <si>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</si>
  <si>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</si>
  <si>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</si>
  <si>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</si>
  <si>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</si>
  <si>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</si>
  <si>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</si>
  <si>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</si>
  <si>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</si>
  <si>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</si>
  <si>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</si>
  <si>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</si>
  <si>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</si>
  <si>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</si>
  <si>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</si>
  <si>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</si>
  <si>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</si>
  <si>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</si>
  <si>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</si>
  <si>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</si>
  <si>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</si>
  <si>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</si>
  <si>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</si>
  <si>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</si>
  <si>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</si>
  <si>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</si>
  <si>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</si>
  <si>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</si>
  <si>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</si>
  <si>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</si>
  <si>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</si>
  <si>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</si>
  <si>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</si>
  <si>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</si>
  <si>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</si>
  <si>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</si>
  <si>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</si>
  <si>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</si>
  <si>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</si>
  <si>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</si>
  <si>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</si>
  <si>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</si>
  <si>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</si>
  <si>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</si>
  <si>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</si>
  <si>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</si>
  <si>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</si>
  <si>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</si>
  <si>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</si>
  <si>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</si>
  <si>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</si>
  <si>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</si>
  <si>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</si>
  <si>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</si>
  <si>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</si>
  <si>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</si>
  <si>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</si>
  <si>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</si>
  <si>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</si>
  <si>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</si>
  <si>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</si>
  <si>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</si>
  <si>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</si>
  <si>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</si>
  <si>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</si>
  <si>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</si>
  <si>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</si>
  <si>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</si>
  <si>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</si>
  <si>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</si>
  <si>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СЛЮДЯНСКИХ КРАСНОГВАРДЕЙЦЕВ, д.49             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</si>
</sst>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47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48" fillId="0" borderId="45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A7" sqref="A7:H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6" t="s">
        <v>184</v>
      </c>
      <c r="B1" s="116"/>
      <c r="C1" s="116"/>
      <c r="D1" s="116"/>
      <c r="E1" s="116"/>
      <c r="F1" s="116"/>
      <c r="G1" s="116"/>
      <c r="H1" s="11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6"/>
      <c r="E3" s="127"/>
      <c r="F3" s="12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7"/>
      <c r="E4" s="118"/>
      <c r="F4" s="119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20"/>
      <c r="E5" s="121"/>
      <c r="F5" s="122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23"/>
      <c r="E6" s="124"/>
      <c r="F6" s="125"/>
      <c r="G6" s="36">
        <v>42735</v>
      </c>
      <c r="H6" s="5"/>
    </row>
    <row r="7" spans="1:8" ht="38.25" customHeight="1" thickBot="1">
      <c r="A7" s="103" t="s">
        <v>13</v>
      </c>
      <c r="B7" s="104"/>
      <c r="C7" s="104"/>
      <c r="D7" s="105"/>
      <c r="E7" s="105"/>
      <c r="F7" s="105"/>
      <c r="G7" s="104"/>
      <c r="H7" s="106"/>
    </row>
    <row r="8" spans="1:8" ht="33" customHeight="1" thickBot="1">
      <c r="A8" s="40" t="s">
        <v>0</v>
      </c>
      <c r="B8" s="39" t="s">
        <v>1</v>
      </c>
      <c r="C8" s="41" t="s">
        <v>2</v>
      </c>
      <c r="D8" s="129" t="s">
        <v>3</v>
      </c>
      <c r="E8" s="130"/>
      <c r="F8" s="131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4" t="s">
        <v>15</v>
      </c>
      <c r="E9" s="127"/>
      <c r="F9" s="145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4" t="s">
        <v>18</v>
      </c>
      <c r="E10" s="127"/>
      <c r="F10" s="145"/>
      <c r="G10" s="63">
        <f>-48320.15</f>
        <v>-48320.15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4" t="s">
        <v>20</v>
      </c>
      <c r="E11" s="127"/>
      <c r="F11" s="145"/>
      <c r="G11" s="90">
        <f>35230.67</f>
        <v>35230.67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9" t="s">
        <v>23</v>
      </c>
      <c r="E12" s="150"/>
      <c r="F12" s="151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9" t="s">
        <v>26</v>
      </c>
      <c r="E13" s="110"/>
      <c r="F13" s="114"/>
      <c r="G13" s="65">
        <f>25902.12</f>
        <v>25902.12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9" t="s">
        <v>29</v>
      </c>
      <c r="E14" s="110"/>
      <c r="F14" s="114"/>
      <c r="G14" s="92">
        <f>9527.96</f>
        <v>9527.96</v>
      </c>
      <c r="H14" s="5"/>
    </row>
    <row r="15" spans="1:8" ht="26.25" customHeight="1" thickBot="1">
      <c r="A15" s="4"/>
      <c r="B15" s="6"/>
      <c r="C15" s="3" t="s">
        <v>16</v>
      </c>
      <c r="D15" s="109" t="s">
        <v>156</v>
      </c>
      <c r="E15" s="110"/>
      <c r="F15" s="114"/>
      <c r="G15" s="93">
        <f>8274.19</f>
        <v>8274.19</v>
      </c>
      <c r="H15" s="5"/>
    </row>
    <row r="16" spans="1:8" ht="13.5" customHeight="1" thickBot="1">
      <c r="A16" s="4"/>
      <c r="B16" s="6"/>
      <c r="C16" s="3" t="s">
        <v>16</v>
      </c>
      <c r="D16" s="109" t="s">
        <v>157</v>
      </c>
      <c r="E16" s="110"/>
      <c r="F16" s="114"/>
      <c r="G16" s="94">
        <f>5408.96+180.09+9527.96-8274.19</f>
        <v>6842.819999999998</v>
      </c>
      <c r="H16" s="49"/>
    </row>
    <row r="17" spans="1:8" ht="13.5" customHeight="1" thickBot="1">
      <c r="A17" s="4"/>
      <c r="B17" s="6"/>
      <c r="C17" s="3" t="s">
        <v>16</v>
      </c>
      <c r="D17" s="109" t="s">
        <v>158</v>
      </c>
      <c r="E17" s="110"/>
      <c r="F17" s="114"/>
      <c r="G17" s="63">
        <v>0</v>
      </c>
      <c r="H17" s="5"/>
    </row>
    <row r="18" spans="1:8" ht="24.75" customHeight="1" thickBot="1">
      <c r="A18" s="4"/>
      <c r="B18" s="6"/>
      <c r="C18" s="3" t="s">
        <v>16</v>
      </c>
      <c r="D18" s="109" t="s">
        <v>18</v>
      </c>
      <c r="E18" s="110"/>
      <c r="F18" s="114"/>
      <c r="G18" s="14">
        <f>G10</f>
        <v>-48320.15</v>
      </c>
      <c r="H18" s="5"/>
    </row>
    <row r="19" spans="1:8" ht="27" customHeight="1" thickBot="1">
      <c r="A19" s="4"/>
      <c r="B19" s="6"/>
      <c r="C19" s="3" t="s">
        <v>16</v>
      </c>
      <c r="D19" s="109" t="s">
        <v>55</v>
      </c>
      <c r="E19" s="110"/>
      <c r="F19" s="114"/>
      <c r="G19" s="73">
        <f>G18+G15-G17</f>
        <v>-40045.96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2" t="s">
        <v>32</v>
      </c>
      <c r="E20" s="153"/>
      <c r="F20" s="154"/>
      <c r="G20" s="65">
        <f>15389.16</f>
        <v>15389.16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4" t="s">
        <v>151</v>
      </c>
      <c r="E21" s="127"/>
      <c r="F21" s="145"/>
      <c r="G21" s="64">
        <f>13363.82</f>
        <v>13363.82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4" t="s">
        <v>152</v>
      </c>
      <c r="E22" s="127"/>
      <c r="F22" s="145"/>
      <c r="G22" s="64">
        <f>3183.7</f>
        <v>3183.7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6" t="s">
        <v>153</v>
      </c>
      <c r="E23" s="147"/>
      <c r="F23" s="148"/>
      <c r="G23" s="64">
        <f>20891.86</f>
        <v>20891.86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4" t="s">
        <v>35</v>
      </c>
      <c r="E24" s="127"/>
      <c r="F24" s="145"/>
      <c r="G24" s="87">
        <f>G25+G26+G27+G28+G29+G30</f>
        <v>92651.51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9" t="s">
        <v>38</v>
      </c>
      <c r="E25" s="150"/>
      <c r="F25" s="151"/>
      <c r="G25" s="82">
        <f>71250.24</f>
        <v>71250.24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9" t="s">
        <v>41</v>
      </c>
      <c r="E26" s="110"/>
      <c r="F26" s="114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9" t="s">
        <v>44</v>
      </c>
      <c r="E27" s="110"/>
      <c r="F27" s="114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9" t="s">
        <v>47</v>
      </c>
      <c r="E28" s="110"/>
      <c r="F28" s="114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9" t="s">
        <v>124</v>
      </c>
      <c r="E29" s="110"/>
      <c r="F29" s="114"/>
      <c r="G29" s="82">
        <v>0</v>
      </c>
      <c r="H29" s="83"/>
      <c r="I29" s="79"/>
    </row>
    <row r="30" spans="1:9" ht="13.5" customHeight="1" thickBot="1">
      <c r="A30" s="4"/>
      <c r="B30" s="13"/>
      <c r="C30" s="3"/>
      <c r="D30" s="109" t="s">
        <v>166</v>
      </c>
      <c r="E30" s="110"/>
      <c r="F30" s="110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9" t="s">
        <v>174</v>
      </c>
      <c r="E31" s="110"/>
      <c r="F31" s="110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9" t="s">
        <v>175</v>
      </c>
      <c r="E32" s="110"/>
      <c r="F32" s="110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9" t="s">
        <v>177</v>
      </c>
      <c r="E33" s="110"/>
      <c r="F33" s="110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9" t="s">
        <v>176</v>
      </c>
      <c r="E34" s="110"/>
      <c r="F34" s="110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9" t="s">
        <v>51</v>
      </c>
      <c r="E35" s="110"/>
      <c r="F35" s="114"/>
      <c r="G35" s="66">
        <v>0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9" t="s">
        <v>53</v>
      </c>
      <c r="E36" s="110"/>
      <c r="F36" s="114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9" t="s">
        <v>55</v>
      </c>
      <c r="E37" s="110"/>
      <c r="F37" s="114"/>
      <c r="G37" s="73">
        <f>G19</f>
        <v>-40045.96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9" t="s">
        <v>57</v>
      </c>
      <c r="E38" s="110"/>
      <c r="F38" s="114"/>
      <c r="G38" s="88">
        <f>G11+G12-G24</f>
        <v>-54831.46</v>
      </c>
      <c r="H38" s="49"/>
    </row>
    <row r="39" spans="1:8" ht="38.25" customHeight="1" thickBot="1">
      <c r="A39" s="107" t="s">
        <v>58</v>
      </c>
      <c r="B39" s="108"/>
      <c r="C39" s="108"/>
      <c r="D39" s="108"/>
      <c r="E39" s="108"/>
      <c r="F39" s="104"/>
      <c r="G39" s="108"/>
      <c r="H39" s="106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25902.12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3.44</v>
      </c>
      <c r="F43" s="81" t="s">
        <v>137</v>
      </c>
      <c r="G43" s="60">
        <v>3848000155</v>
      </c>
      <c r="H43" s="61">
        <f>G20</f>
        <v>15389.16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13363.82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3183.7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20891.86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2"/>
      <c r="G47" s="114"/>
      <c r="H47" s="61">
        <f>SUM(H41:H46)</f>
        <v>78730.66</v>
      </c>
    </row>
    <row r="48" spans="1:8" ht="19.5" customHeight="1" thickBot="1">
      <c r="A48" s="107" t="s">
        <v>64</v>
      </c>
      <c r="B48" s="108"/>
      <c r="C48" s="108"/>
      <c r="D48" s="108"/>
      <c r="E48" s="108"/>
      <c r="F48" s="108"/>
      <c r="G48" s="108"/>
      <c r="H48" s="115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1" t="s">
        <v>141</v>
      </c>
      <c r="E49" s="102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1" t="s">
        <v>69</v>
      </c>
      <c r="E50" s="102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1" t="s">
        <v>71</v>
      </c>
      <c r="E51" s="102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1" t="s">
        <v>73</v>
      </c>
      <c r="E52" s="102"/>
      <c r="F52" s="56">
        <v>0</v>
      </c>
      <c r="G52" s="51"/>
      <c r="H52" s="49"/>
    </row>
    <row r="53" spans="1:8" ht="18.75" customHeight="1" thickBot="1">
      <c r="A53" s="111" t="s">
        <v>74</v>
      </c>
      <c r="B53" s="112"/>
      <c r="C53" s="112"/>
      <c r="D53" s="112"/>
      <c r="E53" s="112"/>
      <c r="F53" s="112"/>
      <c r="G53" s="112"/>
      <c r="H53" s="113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1" t="s">
        <v>15</v>
      </c>
      <c r="E54" s="102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1" t="s">
        <v>18</v>
      </c>
      <c r="E55" s="102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1" t="s">
        <v>20</v>
      </c>
      <c r="E56" s="102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1" t="s">
        <v>53</v>
      </c>
      <c r="E57" s="102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1" t="s">
        <v>55</v>
      </c>
      <c r="E58" s="102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2" t="s">
        <v>57</v>
      </c>
      <c r="E59" s="143"/>
      <c r="F59" s="57">
        <f>D66+E66+F66+G66+H66</f>
        <v>46146.69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174.7710248552945</v>
      </c>
      <c r="F63" s="76">
        <f>F64/12</f>
        <v>585.795</v>
      </c>
      <c r="G63" s="77">
        <f>G64/18.26</f>
        <v>705.8214676889374</v>
      </c>
      <c r="H63" s="78">
        <f>H64/0.88</f>
        <v>628.0909090909091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222954.9</f>
        <v>222954.9</v>
      </c>
      <c r="E64" s="65">
        <f>20532.1</f>
        <v>20532.1</v>
      </c>
      <c r="F64" s="65">
        <f>7029.54</f>
        <v>7029.54</v>
      </c>
      <c r="G64" s="72">
        <f>12888.3</f>
        <v>12888.3</v>
      </c>
      <c r="H64" s="68">
        <f>552.72</f>
        <v>552.72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190950.71</f>
        <v>190950.71</v>
      </c>
      <c r="E65" s="65">
        <v>12287.55</v>
      </c>
      <c r="F65" s="65">
        <f>5607.79</f>
        <v>5607.79</v>
      </c>
      <c r="G65" s="69">
        <f>8481.91</f>
        <v>8481.91</v>
      </c>
      <c r="H65" s="69">
        <f>482.91</f>
        <v>482.91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32004.190000000002</v>
      </c>
      <c r="E66" s="76">
        <f>E64-E65</f>
        <v>8244.55</v>
      </c>
      <c r="F66" s="76">
        <f>F64-F65</f>
        <v>1421.75</v>
      </c>
      <c r="G66" s="78">
        <f>G64-G65</f>
        <v>4406.389999999999</v>
      </c>
      <c r="H66" s="78">
        <f>H64-H65</f>
        <v>69.81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222954.9+0</f>
        <v>222954.9</v>
      </c>
      <c r="E67" s="70">
        <f>20532.1+-1440.9</f>
        <v>19091.199999999997</v>
      </c>
      <c r="F67" s="70">
        <f>7029.54+-304.42</f>
        <v>6725.12</v>
      </c>
      <c r="G67" s="71">
        <f>12888.3+-555.73</f>
        <v>12332.57</v>
      </c>
      <c r="H67" s="71">
        <f>552.72+0</f>
        <v>552.72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-1440.9000000000015</v>
      </c>
      <c r="F68" s="44">
        <f>F67-F64</f>
        <v>-304.4200000000001</v>
      </c>
      <c r="G68" s="44">
        <f>G67-G64</f>
        <v>-555.7299999999996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6" t="s">
        <v>145</v>
      </c>
      <c r="E69" s="137"/>
      <c r="F69" s="137"/>
      <c r="G69" s="137"/>
      <c r="H69" s="13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9" t="s">
        <v>145</v>
      </c>
      <c r="E70" s="140"/>
      <c r="F70" s="140"/>
      <c r="G70" s="140"/>
      <c r="H70" s="14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7" t="s">
        <v>101</v>
      </c>
      <c r="B72" s="108"/>
      <c r="C72" s="108"/>
      <c r="D72" s="108"/>
      <c r="E72" s="108"/>
      <c r="F72" s="108"/>
      <c r="G72" s="108"/>
      <c r="H72" s="115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9"/>
      <c r="F73" s="110"/>
      <c r="G73" s="114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9"/>
      <c r="F74" s="110"/>
      <c r="G74" s="114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9"/>
      <c r="F75" s="110"/>
      <c r="G75" s="114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9"/>
      <c r="F76" s="140"/>
      <c r="G76" s="141"/>
      <c r="H76" s="26">
        <f>D68+E68+F68+G68+H68</f>
        <v>-2301.050000000001</v>
      </c>
    </row>
    <row r="77" spans="1:8" ht="25.5" customHeight="1" thickBot="1">
      <c r="A77" s="107" t="s">
        <v>107</v>
      </c>
      <c r="B77" s="108"/>
      <c r="C77" s="108"/>
      <c r="D77" s="108"/>
      <c r="E77" s="108"/>
      <c r="F77" s="108"/>
      <c r="G77" s="108"/>
      <c r="H77" s="115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9">
        <v>1</v>
      </c>
      <c r="F78" s="110"/>
      <c r="G78" s="114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0">
        <v>1</v>
      </c>
      <c r="F79" s="161"/>
      <c r="G79" s="162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7" t="s">
        <v>167</v>
      </c>
      <c r="F80" s="158"/>
      <c r="G80" s="158"/>
      <c r="H80" s="159"/>
    </row>
    <row r="81" ht="12.75">
      <c r="A81" s="1"/>
    </row>
    <row r="82" ht="12.75">
      <c r="A82" s="1"/>
    </row>
    <row r="83" spans="1:8" ht="38.25" customHeight="1">
      <c r="A83" s="156" t="s">
        <v>172</v>
      </c>
      <c r="B83" s="156"/>
      <c r="C83" s="156"/>
      <c r="D83" s="156"/>
      <c r="E83" s="156"/>
      <c r="F83" s="156"/>
      <c r="G83" s="156"/>
      <c r="H83" s="156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3" t="s">
        <v>115</v>
      </c>
      <c r="D86" s="134"/>
      <c r="E86" s="135"/>
    </row>
    <row r="87" spans="1:5" ht="18.75" customHeight="1" thickBot="1">
      <c r="A87" s="29">
        <v>2</v>
      </c>
      <c r="B87" s="4" t="s">
        <v>116</v>
      </c>
      <c r="C87" s="133" t="s">
        <v>117</v>
      </c>
      <c r="D87" s="134"/>
      <c r="E87" s="135"/>
    </row>
    <row r="88" spans="1:5" ht="16.5" customHeight="1" thickBot="1">
      <c r="A88" s="29">
        <v>3</v>
      </c>
      <c r="B88" s="4" t="s">
        <v>118</v>
      </c>
      <c r="C88" s="133" t="s">
        <v>119</v>
      </c>
      <c r="D88" s="134"/>
      <c r="E88" s="135"/>
    </row>
    <row r="89" spans="1:5" ht="13.5" thickBot="1">
      <c r="A89" s="29">
        <v>4</v>
      </c>
      <c r="B89" s="4" t="s">
        <v>16</v>
      </c>
      <c r="C89" s="133" t="s">
        <v>120</v>
      </c>
      <c r="D89" s="134"/>
      <c r="E89" s="135"/>
    </row>
    <row r="90" spans="1:5" ht="24" customHeight="1" thickBot="1">
      <c r="A90" s="29">
        <v>5</v>
      </c>
      <c r="B90" s="4" t="s">
        <v>86</v>
      </c>
      <c r="C90" s="133" t="s">
        <v>121</v>
      </c>
      <c r="D90" s="134"/>
      <c r="E90" s="135"/>
    </row>
    <row r="91" spans="1:5" ht="21" customHeight="1" thickBot="1">
      <c r="A91" s="30">
        <v>6</v>
      </c>
      <c r="B91" s="31" t="s">
        <v>122</v>
      </c>
      <c r="C91" s="133" t="s">
        <v>123</v>
      </c>
      <c r="D91" s="134"/>
      <c r="E91" s="135"/>
    </row>
    <row r="95" spans="2:3" ht="15">
      <c r="B95" s="155" t="s">
        <v>178</v>
      </c>
      <c r="C95" s="155"/>
    </row>
    <row r="96" spans="2:4" ht="26.25">
      <c r="B96" s="95" t="s">
        <v>179</v>
      </c>
      <c r="C96" s="96" t="s">
        <v>180</v>
      </c>
      <c r="D96" s="97" t="s">
        <v>181</v>
      </c>
    </row>
    <row r="97" spans="2:4" ht="22.5">
      <c r="B97" s="98" t="s">
        <v>182</v>
      </c>
      <c r="C97" s="99">
        <f>117.36</f>
        <v>117.36</v>
      </c>
      <c r="D97" s="100">
        <f>111.95</f>
        <v>111.95</v>
      </c>
    </row>
    <row r="98" spans="2:4" ht="22.5">
      <c r="B98" s="98" t="s">
        <v>183</v>
      </c>
      <c r="C98" s="99">
        <v>130.44</v>
      </c>
      <c r="D98" s="100">
        <f>95.4</f>
        <v>95.4</v>
      </c>
    </row>
  </sheetData>
  <sheetProtection/>
  <mergeCells count="70">
    <mergeCell ref="B95:C95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2017-03-15T01:24:27Z</dcterms:modified>
  <cp:category/>
  <cp:version/>
  <cp:contentType/>
  <cp:contentStatus/>
</cp:coreProperties>
</file>