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<sst xmlns="http://schemas.openxmlformats.org/spreadsheetml/2006/main" count="291" uniqueCount="186">
  <si>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</si>
  <si>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</si>
  <si>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</si>
  <si>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</si>
  <si>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</si>
  <si>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</si>
  <si>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</si>
  <si>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</si>
  <si>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</si>
  <si>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</si>
  <si>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</si>
  <si>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</si>
  <si>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</si>
  <si>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</si>
  <si>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</si>
  <si>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</si>
  <si>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</si>
  <si>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</si>
  <si>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</si>
  <si>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</si>
  <si>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</si>
  <si>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</si>
  <si>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</si>
  <si>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</si>
  <si>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</si>
  <si>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</si>
  <si>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</si>
  <si>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</si>
  <si>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</si>
  <si>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</si>
  <si>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</si>
  <si>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</si>
  <si>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</si>
  <si>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</si>
  <si>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</si>
  <si>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</si>
  <si>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</si>
  <si>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</si>
  <si>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</si>
  <si>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</si>
  <si>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</si>
  <si>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</si>
  <si>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</si>
  <si>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</si>
  <si>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</si>
  <si>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</si>
  <si>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</si>
  <si>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</si>
  <si>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</si>
  <si>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</si>
  <si>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</si>
  <si>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</si>
  <si>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</si>
  <si>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</si>
  <si>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</si>
  <si>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</si>
  <si>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</si>
  <si>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</si>
  <si>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</si>
  <si>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</si>
  <si>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</si>
  <si>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</si>
  <si>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</si>
  <si>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</si>
  <si>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</si>
  <si>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</si>
  <si>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</si>
  <si>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</si>
  <si>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</si>
  <si>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</si>
  <si>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</si>
  <si>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</si>
  <si>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</si>
  <si>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</si>
  <si>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</si>
  <si>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</si>
  <si>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</si>
  <si>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</si>
  <si>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</si>
  <si>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</si>
  <si>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</si>
  <si>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</si>
  <si>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</si>
  <si>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</si>
  <si>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</si>
  <si>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</si>
  <si>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</si>
  <si>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</si>
  <si>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</si>
  <si>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</si>
  <si>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</si>
  <si>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</si>
  <si>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</si>
  <si>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</si>
  <si>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</si>
  <si>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</si>
  <si>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</si>
  <si>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</si>
  <si>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</si>
  <si>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</si>
  <si>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</si>
  <si>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</si>
  <si>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</si>
  <si>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</si>
  <si>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</si>
  <si>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</si>
  <si>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</si>
  <si>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</si>
  <si>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</si>
  <si>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</si>
  <si>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</si>
  <si>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</si>
  <si>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</si>
  <si>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</si>
  <si>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</si>
  <si>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</si>
  <si>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</si>
  <si>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</si>
  <si>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</si>
  <si>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</si>
  <si>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</si>
  <si>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</si>
  <si>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</si>
  <si>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</si>
  <si>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</si>
  <si>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</si>
  <si>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</si>
  <si>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</si>
  <si>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</si>
  <si>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</si>
  <si>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</si>
  <si>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</si>
  <si>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</si>
  <si>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</si>
  <si>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</si>
  <si>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</si>
  <si>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</si>
  <si>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</si>
  <si>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</si>
  <si>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</si>
  <si>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</si>
  <si>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</si>
  <si>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</si>
  <si>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</si>
  <si>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</si>
  <si>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</si>
  <si>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</si>
  <si>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</si>
  <si>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</si>
  <si>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</si>
  <si>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</si>
  <si>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</si>
  <si>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</si>
  <si>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</si>
  <si>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</si>
  <si>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</si>
  <si>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</si>
  <si>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</si>
  <si>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</si>
  <si>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</si>
  <si>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</si>
  <si>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</si>
  <si>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</si>
  <si>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</si>
  <si>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</si>
  <si>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</si>
  <si>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</si>
  <si>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</si>
  <si>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</si>
  <si>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</si>
  <si>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</si>
  <si>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</si>
  <si>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</si>
  <si>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</si>
  <si>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</si>
  <si>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</si>
  <si>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</si>
  <si>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</si>
  <si>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</si>
  <si>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</si>
  <si>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</si>
  <si>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</si>
  <si>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</si>
  <si>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</si>
  <si>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КУПРИНА, д. 48                                                                                                                                                                         за 2016  год</t>
  </si>
  <si>
    <t>кв. 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</si>
</sst>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1" borderId="17" xfId="0" applyNumberFormat="1" applyFont="1" applyFill="1" applyBorder="1" applyAlignment="1">
      <alignment/>
    </xf>
    <xf numFmtId="0" fontId="4" fillId="31" borderId="24" xfId="0" applyFont="1" applyFill="1" applyBorder="1" applyAlignment="1">
      <alignment wrapText="1"/>
    </xf>
    <xf numFmtId="0" fontId="4" fillId="31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1" borderId="31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4" fillId="31" borderId="27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1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1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1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1" borderId="10" xfId="0" applyNumberFormat="1" applyFont="1" applyFill="1" applyBorder="1" applyAlignment="1">
      <alignment wrapText="1"/>
    </xf>
    <xf numFmtId="4" fontId="4" fillId="31" borderId="10" xfId="0" applyNumberFormat="1" applyFont="1" applyFill="1" applyBorder="1" applyAlignment="1">
      <alignment wrapText="1"/>
    </xf>
    <xf numFmtId="2" fontId="4" fillId="31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1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50;&#1091;&#1087;&#1088;&#1080;&#1085;&#1072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73">
          <cell r="U173">
            <v>0.13</v>
          </cell>
          <cell r="X173">
            <v>209.79999999999995</v>
          </cell>
          <cell r="Z173">
            <v>173.46999999999997</v>
          </cell>
        </row>
        <row r="174">
          <cell r="Z174">
            <v>1564.819999999999</v>
          </cell>
        </row>
        <row r="175">
          <cell r="Z175">
            <v>629.5000000000002</v>
          </cell>
        </row>
        <row r="176">
          <cell r="U176">
            <v>877.88</v>
          </cell>
          <cell r="X176">
            <v>13530.22</v>
          </cell>
          <cell r="Z176">
            <v>9902.009999999998</v>
          </cell>
        </row>
        <row r="178">
          <cell r="S178">
            <v>734.23</v>
          </cell>
          <cell r="X178">
            <v>3606.579999999999</v>
          </cell>
          <cell r="Z178">
            <v>2573.3900000000003</v>
          </cell>
        </row>
        <row r="179">
          <cell r="S179">
            <v>4774.76</v>
          </cell>
          <cell r="X179">
            <v>23665.82</v>
          </cell>
          <cell r="Z179">
            <v>16401.530000000002</v>
          </cell>
        </row>
        <row r="180">
          <cell r="Z180">
            <v>-792.9600000000003</v>
          </cell>
        </row>
        <row r="181">
          <cell r="Z181">
            <v>2148.8400000000006</v>
          </cell>
        </row>
        <row r="182">
          <cell r="Z182">
            <v>41240.51000000001</v>
          </cell>
        </row>
        <row r="183">
          <cell r="U183">
            <v>6666.21</v>
          </cell>
          <cell r="W183">
            <v>8887.83</v>
          </cell>
          <cell r="Z183">
            <v>4392.549999999999</v>
          </cell>
        </row>
        <row r="184">
          <cell r="U184">
            <v>1364.0300000000002</v>
          </cell>
          <cell r="W184">
            <v>1818.6</v>
          </cell>
          <cell r="Z184">
            <v>898.7900000000001</v>
          </cell>
        </row>
        <row r="185">
          <cell r="U185">
            <v>-12158.630000000003</v>
          </cell>
          <cell r="W185">
            <v>42736.12</v>
          </cell>
          <cell r="Z185">
            <v>30896.22</v>
          </cell>
        </row>
        <row r="187">
          <cell r="U187">
            <v>197.73999999999998</v>
          </cell>
          <cell r="W187">
            <v>298.05</v>
          </cell>
          <cell r="Z187">
            <v>150.14999999999998</v>
          </cell>
        </row>
        <row r="188">
          <cell r="U188">
            <v>40.42999999999999</v>
          </cell>
          <cell r="W188">
            <v>60.97000000000001</v>
          </cell>
          <cell r="Z188">
            <v>30.720000000000002</v>
          </cell>
        </row>
        <row r="189">
          <cell r="U189">
            <v>-482.16999999999996</v>
          </cell>
          <cell r="W189">
            <v>1237.9099999999999</v>
          </cell>
          <cell r="Z189">
            <v>817.4399999999999</v>
          </cell>
        </row>
        <row r="190">
          <cell r="U190">
            <v>-12.489999999999998</v>
          </cell>
          <cell r="X190">
            <v>252558.66000000003</v>
          </cell>
          <cell r="Z190">
            <v>178842.60000000003</v>
          </cell>
        </row>
        <row r="191">
          <cell r="S191">
            <v>46.11</v>
          </cell>
          <cell r="Z191">
            <v>11.91</v>
          </cell>
        </row>
        <row r="192">
          <cell r="X192">
            <v>439.56000000000006</v>
          </cell>
          <cell r="Z192">
            <v>162.96999999999997</v>
          </cell>
        </row>
        <row r="193">
          <cell r="Z193">
            <v>880.7499999999991</v>
          </cell>
        </row>
        <row r="194">
          <cell r="Z194">
            <v>144.15999999999997</v>
          </cell>
        </row>
        <row r="195">
          <cell r="X195">
            <v>361.8299999999999</v>
          </cell>
          <cell r="Z195">
            <v>120.80000000000003</v>
          </cell>
        </row>
        <row r="196">
          <cell r="Z196">
            <v>2223.199999999999</v>
          </cell>
        </row>
        <row r="197">
          <cell r="Z197">
            <v>507.29999999999995</v>
          </cell>
        </row>
        <row r="198">
          <cell r="U198">
            <v>803.31</v>
          </cell>
          <cell r="X198">
            <v>20046.38</v>
          </cell>
          <cell r="Z198">
            <v>13414.829999999996</v>
          </cell>
        </row>
        <row r="199">
          <cell r="Z199">
            <v>410.78</v>
          </cell>
        </row>
        <row r="200">
          <cell r="S200">
            <v>2442.4300000000003</v>
          </cell>
          <cell r="X200">
            <v>10794.119999999999</v>
          </cell>
          <cell r="Z200">
            <v>7803.160000000001</v>
          </cell>
        </row>
        <row r="201">
          <cell r="S201">
            <v>219.36</v>
          </cell>
          <cell r="Z201">
            <v>47.400000000000006</v>
          </cell>
        </row>
        <row r="202">
          <cell r="S202">
            <v>2101.04</v>
          </cell>
          <cell r="X202">
            <v>16534.4</v>
          </cell>
          <cell r="Z202">
            <v>11168.029999999997</v>
          </cell>
        </row>
        <row r="203">
          <cell r="S203">
            <v>3101.48</v>
          </cell>
          <cell r="Z203">
            <v>727.91</v>
          </cell>
        </row>
        <row r="204">
          <cell r="S204">
            <v>3032.83</v>
          </cell>
          <cell r="X204">
            <v>18800.88</v>
          </cell>
          <cell r="Z204">
            <v>13361.670000000002</v>
          </cell>
        </row>
        <row r="205">
          <cell r="S205">
            <v>700.5999999999999</v>
          </cell>
          <cell r="Z205">
            <v>108.8199999999999</v>
          </cell>
        </row>
        <row r="206">
          <cell r="S206">
            <v>328.36</v>
          </cell>
          <cell r="Z206">
            <v>75.48</v>
          </cell>
        </row>
        <row r="207">
          <cell r="S207">
            <v>84.5</v>
          </cell>
          <cell r="Z207">
            <v>19.64</v>
          </cell>
        </row>
        <row r="208">
          <cell r="U208">
            <v>301.1700000000001</v>
          </cell>
          <cell r="X208">
            <v>8400.99</v>
          </cell>
          <cell r="Z208">
            <v>5530.8099999999995</v>
          </cell>
        </row>
        <row r="209">
          <cell r="Z209">
            <v>52.96</v>
          </cell>
        </row>
        <row r="210">
          <cell r="Z210">
            <v>35.52</v>
          </cell>
        </row>
        <row r="211">
          <cell r="S211">
            <v>2658.99</v>
          </cell>
          <cell r="X211">
            <v>19510.44</v>
          </cell>
          <cell r="Z211">
            <v>13571.400000000001</v>
          </cell>
        </row>
        <row r="212">
          <cell r="X212">
            <v>445.36</v>
          </cell>
          <cell r="Z212">
            <v>180.96000000000004</v>
          </cell>
        </row>
        <row r="213">
          <cell r="Z213">
            <v>47.17999999999999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L74" sqref="L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184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42735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29582.57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'[1]Report'!$S$178+'[1]Report'!$S$179+'[1]Report'!$S$191+'[1]Report'!$S$200+'[1]Report'!$S$201+'[1]Report'!$S$202+'[1]Report'!$S$203+'[1]Report'!$S$204+'[1]Report'!$S$205+'[1]Report'!$S$206+'[1]Report'!$S$207+'[1]Report'!$S$211</f>
        <v>20224.689999999995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92912.23999999999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5"/>
      <c r="G13" s="65">
        <f>'[1]Report'!$X$204</f>
        <v>18800.88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5"/>
      <c r="G14" s="92">
        <f>'[1]Report'!$X$200</f>
        <v>10794.119999999999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5"/>
      <c r="G15" s="93">
        <f>'[1]Report'!$Z$200+'[1]Report'!$Z$201</f>
        <v>7850.56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5"/>
      <c r="G16" s="94">
        <f>'[1]Report'!$S$200+'[1]Report'!$S$201+'[1]Report'!$X$200-'[1]Report'!$Z$200-'[1]Report'!$Z$201</f>
        <v>5605.349999999999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5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5"/>
      <c r="G18" s="14">
        <f>G10</f>
        <v>29582.57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5"/>
      <c r="G19" s="73">
        <f>G18+G15-G17</f>
        <v>37433.13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'[1]Report'!$X$211</f>
        <v>19510.44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'[1]Report'!$X$202</f>
        <v>16534.4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'[1]Report'!$X$178</f>
        <v>3606.579999999999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'[1]Report'!$X$179</f>
        <v>23665.82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65870.34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'[1]Report'!$Z$178+'[1]Report'!$Z$179+'[1]Report'!$Z$191+'[1]Report'!$Z$200+'[1]Report'!$Z$201+'[1]Report'!$Z$202+'[1]Report'!$Z$203+'[1]Report'!$Z$204+'[1]Report'!$Z$205+'[1]Report'!$Z$206+'[1]Report'!$Z$207+'[1]Report'!$Z$211</f>
        <v>65870.34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5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5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5"/>
      <c r="G35" s="66">
        <f>G24+G10</f>
        <v>95452.91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5"/>
      <c r="G37" s="73">
        <f>G19</f>
        <v>37433.13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5"/>
      <c r="G38" s="88">
        <f>G11+G12-G24</f>
        <v>47266.59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3.71</v>
      </c>
      <c r="F42" s="80" t="s">
        <v>136</v>
      </c>
      <c r="G42" s="60">
        <v>3810334293</v>
      </c>
      <c r="H42" s="61">
        <f>G13</f>
        <v>18800.88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19510.44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16534.4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3606.579999999999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23665.82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82118.12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56905.689999999995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168.08333666094322</v>
      </c>
      <c r="E63" s="76">
        <f>E64/117.48</f>
        <v>468.5008512087164</v>
      </c>
      <c r="F63" s="76">
        <f>F64/12</f>
        <v>1145.0016666666666</v>
      </c>
      <c r="G63" s="77">
        <f>G64/18.26</f>
        <v>1557.9063526834611</v>
      </c>
      <c r="H63" s="78">
        <f>H64/0.88</f>
        <v>4509.556818181817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'[1]Report'!$X$190</f>
        <v>252558.66000000003</v>
      </c>
      <c r="E64" s="65">
        <f>'[1]Report'!$W$183+'[1]Report'!$W$184+'[1]Report'!$W$185+'[1]Report'!$W$187+'[1]Report'!$W$188+'[1]Report'!$W$189</f>
        <v>55039.48000000001</v>
      </c>
      <c r="F64" s="65">
        <f>'[1]Report'!$X$173+'[1]Report'!$X$176</f>
        <v>13740.019999999999</v>
      </c>
      <c r="G64" s="72">
        <f>'[1]Report'!$X$198+'[1]Report'!$X$208</f>
        <v>28447.370000000003</v>
      </c>
      <c r="H64" s="68">
        <f>'[1]Report'!$X$178+'[1]Report'!$X$195</f>
        <v>3968.409999999999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'[1]Report'!$Z$182+'[1]Report'!$Z$190+'[1]Report'!$Z$196+'[1]Report'!$Z$197</f>
        <v>222813.61000000004</v>
      </c>
      <c r="E65" s="65">
        <f>'[1]Report'!$Z$180+'[1]Report'!$Z$181+'[1]Report'!$Z$183+'[1]Report'!$Z$184+'[1]Report'!$Z$185+'[1]Report'!$Z$187+'[1]Report'!$Z$188+'[1]Report'!$Z$189+'[1]Report'!$Z$193+'[1]Report'!$Z$194</f>
        <v>39566.66000000001</v>
      </c>
      <c r="F65" s="65">
        <f>'[1]Report'!$Z$173+'[1]Report'!$Z$176+'[1]Report'!$Z$213</f>
        <v>10122.659999999998</v>
      </c>
      <c r="G65" s="69">
        <f>'[1]Report'!$Z$210+'[1]Report'!$Z$209+'[1]Report'!$Z$208+'[1]Report'!$Z$199+'[1]Report'!$Z$198+'[1]Report'!$Z$175+'[1]Report'!$Z$174</f>
        <v>21639.219999999994</v>
      </c>
      <c r="H65" s="69">
        <f>'[1]Report'!$Z$178+'[1]Report'!$Z$191+'[1]Report'!$Z$195</f>
        <v>2706.1000000000004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29745.04999999999</v>
      </c>
      <c r="E66" s="76">
        <f>E64-E65</f>
        <v>15472.82</v>
      </c>
      <c r="F66" s="76">
        <f>F64-F65</f>
        <v>3617.3600000000006</v>
      </c>
      <c r="G66" s="78">
        <f>G64-G65</f>
        <v>6808.150000000009</v>
      </c>
      <c r="H66" s="78">
        <f>H64-H65</f>
        <v>1262.3099999999986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D64+'[1]Report'!$U$190</f>
        <v>252546.17000000004</v>
      </c>
      <c r="E67" s="70">
        <f>E64+'[1]Report'!$U$183+'[1]Report'!$U$184+'[1]Report'!$U$185+'[1]Report'!$U$187+'[1]Report'!$U$188+'[1]Report'!$U$189</f>
        <v>50667.090000000004</v>
      </c>
      <c r="F67" s="70">
        <f>F64+'[1]Report'!$U$176+'[1]Report'!$U$173</f>
        <v>14618.029999999997</v>
      </c>
      <c r="G67" s="71">
        <f>G64+'[1]Report'!$U$198+'[1]Report'!$U$208</f>
        <v>29551.850000000006</v>
      </c>
      <c r="H67" s="71">
        <f>H64</f>
        <v>3968.409999999999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-12.489999999990687</v>
      </c>
      <c r="E68" s="44">
        <f>E67-E64</f>
        <v>-4372.390000000007</v>
      </c>
      <c r="F68" s="44">
        <f>F67-F64</f>
        <v>878.0099999999984</v>
      </c>
      <c r="G68" s="44">
        <f>G67-G64</f>
        <v>1104.4800000000032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185</v>
      </c>
      <c r="F73" s="104"/>
      <c r="G73" s="105"/>
      <c r="H73" s="26">
        <v>9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5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5"/>
      <c r="H75" s="26">
        <v>1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-2402.389999999996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3</v>
      </c>
      <c r="F78" s="104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>
        <v>2</v>
      </c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0" t="s">
        <v>167</v>
      </c>
      <c r="F80" s="101"/>
      <c r="G80" s="101"/>
      <c r="H80" s="102"/>
    </row>
    <row r="81" ht="12.75">
      <c r="A81" s="1"/>
    </row>
    <row r="82" ht="12.75">
      <c r="A82" s="1"/>
    </row>
    <row r="83" spans="1:8" ht="38.25" customHeight="1">
      <c r="A83" s="99" t="s">
        <v>172</v>
      </c>
      <c r="B83" s="99"/>
      <c r="C83" s="99"/>
      <c r="D83" s="99"/>
      <c r="E83" s="99"/>
      <c r="F83" s="99"/>
      <c r="G83" s="99"/>
      <c r="H83" s="9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'[1]Report'!$X$212</f>
        <v>445.36</v>
      </c>
      <c r="D95" s="96">
        <f>'[1]Report'!$Z$212</f>
        <v>180.96000000000004</v>
      </c>
    </row>
    <row r="96" spans="2:4" ht="12.75">
      <c r="B96" s="95" t="s">
        <v>183</v>
      </c>
      <c r="C96" s="96">
        <f>'[1]Report'!$X$192</f>
        <v>439.56000000000006</v>
      </c>
      <c r="D96" s="96">
        <f>'[1]Report'!$Z$192</f>
        <v>162.96999999999997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2017-03-14T07:31:59Z</dcterms:modified>
  <cp:category/>
  <cp:version/>
  <cp:contentType/>
  <cp:contentStatus/>
</cp:coreProperties>
</file>