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<sst xmlns="http://schemas.openxmlformats.org/spreadsheetml/2006/main" count="299" uniqueCount="194">
  <si>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</si>
  <si>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</si>
  <si>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</si>
  <si>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</si>
  <si>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</si>
  <si>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</si>
  <si>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</si>
  <si>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</si>
  <si>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</si>
  <si>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</si>
  <si>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</si>
  <si>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</si>
  <si>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</si>
  <si>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</si>
  <si>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</si>
  <si>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</si>
  <si>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</si>
  <si>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</si>
  <si>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</si>
  <si>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</si>
  <si>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</si>
  <si>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</si>
  <si>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</si>
  <si>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</si>
  <si>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</si>
  <si>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</si>
  <si>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</si>
  <si>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</si>
  <si>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</si>
  <si>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</si>
  <si>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</si>
  <si>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</si>
  <si>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</si>
  <si>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</si>
  <si>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</si>
  <si>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</si>
  <si>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</si>
  <si>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</si>
  <si>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</si>
  <si>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</si>
  <si>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</si>
  <si>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</si>
  <si>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</si>
  <si>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</si>
  <si>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</si>
  <si>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</si>
  <si>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</si>
  <si>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</si>
  <si>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</si>
  <si>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</si>
  <si>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</si>
  <si>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</si>
  <si>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</si>
  <si>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</si>
  <si>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</si>
  <si>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</si>
  <si>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</si>
  <si>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</si>
  <si>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</si>
  <si>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</si>
  <si>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</si>
  <si>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</si>
  <si>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</si>
  <si>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</si>
  <si>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</si>
  <si>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</si>
  <si>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</si>
  <si>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</si>
  <si>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</si>
  <si>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</si>
  <si>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</si>
  <si>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</si>
  <si>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</si>
  <si>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</si>
  <si>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</si>
  <si>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</si>
  <si>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</si>
  <si>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</si>
  <si>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</si>
  <si>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</si>
  <si>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</si>
  <si>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</si>
  <si>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</si>
  <si>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</si>
  <si>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</si>
  <si>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</si>
  <si>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</si>
  <si>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</si>
  <si>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</si>
  <si>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</si>
  <si>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</si>
  <si>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</si>
  <si>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</si>
  <si>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</si>
  <si>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</si>
  <si>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</si>
  <si>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</si>
  <si>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</si>
  <si>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</si>
  <si>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</si>
  <si>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</si>
  <si>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</si>
  <si>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</si>
  <si>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</si>
  <si>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</si>
  <si>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</si>
  <si>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</si>
  <si>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</si>
  <si>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</si>
  <si>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</si>
  <si>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</si>
  <si>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</si>
  <si>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</si>
  <si>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</si>
  <si>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</si>
  <si>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</si>
  <si>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</si>
  <si>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</si>
  <si>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</si>
  <si>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</si>
  <si>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</si>
  <si>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</si>
  <si>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</si>
  <si>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</si>
  <si>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</si>
  <si>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</si>
  <si>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</si>
  <si>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</si>
  <si>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</si>
  <si>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</si>
  <si>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</si>
  <si>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</si>
  <si>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</si>
  <si>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</si>
  <si>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</si>
  <si>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</si>
  <si>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</si>
  <si>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</si>
  <si>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</si>
  <si>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</si>
  <si>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</si>
  <si>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</si>
  <si>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</si>
  <si>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</si>
  <si>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</si>
  <si>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</si>
  <si>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</si>
  <si>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</si>
  <si>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</si>
  <si>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</si>
  <si>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</si>
  <si>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</si>
  <si>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</si>
  <si>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</si>
  <si>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</si>
  <si>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</si>
  <si>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</si>
  <si>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</si>
  <si>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</si>
  <si>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</si>
  <si>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</si>
  <si>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</si>
  <si>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</si>
  <si>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</si>
  <si>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</si>
  <si>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</si>
  <si>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</si>
  <si>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</si>
  <si>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</si>
  <si>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</si>
  <si>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</si>
  <si>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</si>
  <si>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</si>
  <si>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</si>
  <si>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</si>
  <si>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</si>
  <si>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</si>
  <si>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</si>
  <si>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</si>
  <si>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</si>
  <si>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</si>
  <si>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</si>
  <si>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</si>
  <si>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</si>
  <si>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</si>
  <si>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</si>
  <si>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</si>
  <si>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</si>
  <si>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</si>
  <si>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</si>
  <si>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</si>
  <si>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</si>
  <si>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</si>
  <si>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53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</si>
</sst>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5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5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7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5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5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9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11">
          <cell r="H11">
            <v>150.28</v>
          </cell>
        </row>
        <row r="13">
          <cell r="H13">
            <v>156.28</v>
          </cell>
        </row>
        <row r="15">
          <cell r="H15">
            <v>269.96</v>
          </cell>
        </row>
        <row r="17">
          <cell r="H17">
            <v>143.01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8">
          <cell r="C8">
            <v>610.45</v>
          </cell>
          <cell r="F8">
            <v>610.45</v>
          </cell>
          <cell r="I8">
            <v>656.49</v>
          </cell>
        </row>
        <row r="9">
          <cell r="F9">
            <v>6643.5</v>
          </cell>
          <cell r="I9">
            <v>6205.55</v>
          </cell>
        </row>
        <row r="11">
          <cell r="F11">
            <v>7235.9</v>
          </cell>
          <cell r="I11">
            <v>6487.23</v>
          </cell>
        </row>
        <row r="13">
          <cell r="F13">
            <v>13816.1</v>
          </cell>
          <cell r="I13">
            <v>12012.46</v>
          </cell>
        </row>
        <row r="15">
          <cell r="F15">
            <v>6686.97</v>
          </cell>
          <cell r="I15">
            <v>5902</v>
          </cell>
        </row>
        <row r="16">
          <cell r="C16">
            <v>2412.5</v>
          </cell>
          <cell r="F16">
            <v>2412.5</v>
          </cell>
          <cell r="I16">
            <v>2205.58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193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6"/>
      <c r="E6" s="113"/>
      <c r="F6" s="137"/>
      <c r="G6" s="36">
        <v>42369</v>
      </c>
      <c r="H6" s="5"/>
    </row>
    <row r="7" spans="1:8" ht="38.25" customHeight="1" thickBot="1">
      <c r="A7" s="116" t="s">
        <v>13</v>
      </c>
      <c r="B7" s="117"/>
      <c r="C7" s="117"/>
      <c r="D7" s="118"/>
      <c r="E7" s="118"/>
      <c r="F7" s="118"/>
      <c r="G7" s="117"/>
      <c r="H7" s="119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211.24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f>752.89+394.02+452.51+(-0.2)+415.48</f>
        <v>2014.6999999999998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40826.25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2" t="s">
        <v>26</v>
      </c>
      <c r="E13" s="123"/>
      <c r="F13" s="127"/>
      <c r="G13" s="65">
        <f>2407.86+'[13]Page1'!$F$13</f>
        <v>16223.960000000001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2" t="s">
        <v>29</v>
      </c>
      <c r="E14" s="123"/>
      <c r="F14" s="127"/>
      <c r="G14" s="92">
        <f>1328.7+'[13]Page1'!$F$9</f>
        <v>7972.2</v>
      </c>
      <c r="H14" s="5"/>
    </row>
    <row r="15" spans="1:8" ht="26.25" customHeight="1" thickBot="1">
      <c r="A15" s="4"/>
      <c r="B15" s="6"/>
      <c r="C15" s="3" t="s">
        <v>16</v>
      </c>
      <c r="D15" s="122" t="s">
        <v>156</v>
      </c>
      <c r="E15" s="123"/>
      <c r="F15" s="127"/>
      <c r="G15" s="93">
        <f>649.43+'[13]Page1'!$I$9</f>
        <v>6854.9800000000005</v>
      </c>
      <c r="H15" s="5"/>
    </row>
    <row r="16" spans="1:8" ht="13.5" customHeight="1" thickBot="1">
      <c r="A16" s="4"/>
      <c r="B16" s="6"/>
      <c r="C16" s="3" t="s">
        <v>16</v>
      </c>
      <c r="D16" s="122" t="s">
        <v>157</v>
      </c>
      <c r="E16" s="123"/>
      <c r="F16" s="127"/>
      <c r="G16" s="94">
        <f>415.48+G14-G15</f>
        <v>1532.6999999999998</v>
      </c>
      <c r="H16" s="49"/>
    </row>
    <row r="17" spans="1:8" ht="13.5" customHeight="1" thickBot="1">
      <c r="A17" s="4"/>
      <c r="B17" s="6"/>
      <c r="C17" s="3" t="s">
        <v>16</v>
      </c>
      <c r="D17" s="122" t="s">
        <v>158</v>
      </c>
      <c r="E17" s="123"/>
      <c r="F17" s="127"/>
      <c r="G17" s="65">
        <v>22000.82</v>
      </c>
      <c r="H17" s="5"/>
    </row>
    <row r="18" spans="1:8" ht="24.75" customHeight="1" thickBot="1">
      <c r="A18" s="4"/>
      <c r="B18" s="6"/>
      <c r="C18" s="3" t="s">
        <v>16</v>
      </c>
      <c r="D18" s="122" t="s">
        <v>18</v>
      </c>
      <c r="E18" s="123"/>
      <c r="F18" s="127"/>
      <c r="G18" s="14">
        <f>G10</f>
        <v>211.24</v>
      </c>
      <c r="H18" s="5"/>
    </row>
    <row r="19" spans="1:8" ht="27" customHeight="1" thickBot="1">
      <c r="A19" s="4"/>
      <c r="B19" s="6"/>
      <c r="C19" s="3" t="s">
        <v>16</v>
      </c>
      <c r="D19" s="122" t="s">
        <v>55</v>
      </c>
      <c r="E19" s="123"/>
      <c r="F19" s="127"/>
      <c r="G19" s="73">
        <f>G18+G15-G17</f>
        <v>-14934.599999999999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f>1260.04+'[13]Page1'!$F$15</f>
        <v>7947.01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f>1447.18+'[13]Page1'!$F$11</f>
        <v>8683.08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f>0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34476.21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f>1176.84+615.85+707.32+649.43+'[13]Page1'!$I$9+'[13]Page1'!$I$11+'[13]Page1'!$I$13+'[13]Page1'!$I$15</f>
        <v>33756.68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2" t="s">
        <v>41</v>
      </c>
      <c r="E26" s="123"/>
      <c r="F26" s="12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2" t="s">
        <v>44</v>
      </c>
      <c r="E27" s="123"/>
      <c r="F27" s="127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2" t="s">
        <v>47</v>
      </c>
      <c r="E28" s="123"/>
      <c r="F28" s="127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2" t="s">
        <v>124</v>
      </c>
      <c r="E29" s="123"/>
      <c r="F29" s="127"/>
      <c r="G29" s="70">
        <f>'[12]Page1'!$H$11+'[12]Page1'!$H$13+'[12]Page1'!$H$15+'[12]Page1'!$H$17</f>
        <v>719.53</v>
      </c>
      <c r="H29" s="83"/>
      <c r="I29" s="79"/>
    </row>
    <row r="30" spans="1:9" ht="13.5" customHeight="1" thickBot="1">
      <c r="A30" s="4"/>
      <c r="B30" s="13"/>
      <c r="C30" s="3"/>
      <c r="D30" s="122" t="s">
        <v>166</v>
      </c>
      <c r="E30" s="123"/>
      <c r="F30" s="12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2" t="s">
        <v>174</v>
      </c>
      <c r="E31" s="123"/>
      <c r="F31" s="12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2" t="s">
        <v>175</v>
      </c>
      <c r="E32" s="123"/>
      <c r="F32" s="123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2" t="s">
        <v>177</v>
      </c>
      <c r="E33" s="123"/>
      <c r="F33" s="12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2" t="s">
        <v>176</v>
      </c>
      <c r="E34" s="123"/>
      <c r="F34" s="12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2" t="s">
        <v>51</v>
      </c>
      <c r="E35" s="123"/>
      <c r="F35" s="127"/>
      <c r="G35" s="66">
        <f>G24+G10</f>
        <v>34687.45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2" t="s">
        <v>53</v>
      </c>
      <c r="E36" s="123"/>
      <c r="F36" s="12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2" t="s">
        <v>55</v>
      </c>
      <c r="E37" s="123"/>
      <c r="F37" s="127"/>
      <c r="G37" s="73">
        <f>G19</f>
        <v>-14934.599999999999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2" t="s">
        <v>57</v>
      </c>
      <c r="E38" s="123"/>
      <c r="F38" s="127"/>
      <c r="G38" s="88">
        <f>G11+G12-G24</f>
        <v>8364.739999999998</v>
      </c>
      <c r="H38" s="49"/>
    </row>
    <row r="39" spans="1:8" ht="38.25" customHeight="1" thickBot="1">
      <c r="A39" s="120" t="s">
        <v>58</v>
      </c>
      <c r="B39" s="121"/>
      <c r="C39" s="121"/>
      <c r="D39" s="121"/>
      <c r="E39" s="121"/>
      <c r="F39" s="117"/>
      <c r="G39" s="121"/>
      <c r="H39" s="11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22000.82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5.75</v>
      </c>
      <c r="F42" s="80" t="s">
        <v>136</v>
      </c>
      <c r="G42" s="60">
        <v>3810334293</v>
      </c>
      <c r="H42" s="61">
        <f>G13</f>
        <v>16223.960000000001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7947.01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8683.08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7"/>
      <c r="H47" s="61">
        <f>SUM(H41:H46)</f>
        <v>54854.87</v>
      </c>
    </row>
    <row r="48" spans="1:8" ht="19.5" customHeight="1" thickBot="1">
      <c r="A48" s="120" t="s">
        <v>64</v>
      </c>
      <c r="B48" s="121"/>
      <c r="C48" s="121"/>
      <c r="D48" s="121"/>
      <c r="E48" s="121"/>
      <c r="F48" s="121"/>
      <c r="G48" s="121"/>
      <c r="H48" s="12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4" t="s">
        <v>141</v>
      </c>
      <c r="E49" s="11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4" t="s">
        <v>69</v>
      </c>
      <c r="E50" s="11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4" t="s">
        <v>71</v>
      </c>
      <c r="E51" s="11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4" t="s">
        <v>73</v>
      </c>
      <c r="E52" s="115"/>
      <c r="F52" s="56">
        <v>0</v>
      </c>
      <c r="G52" s="51"/>
      <c r="H52" s="49"/>
    </row>
    <row r="53" spans="1:8" ht="18.75" customHeight="1" thickBot="1">
      <c r="A53" s="124" t="s">
        <v>74</v>
      </c>
      <c r="B53" s="125"/>
      <c r="C53" s="125"/>
      <c r="D53" s="125"/>
      <c r="E53" s="125"/>
      <c r="F53" s="125"/>
      <c r="G53" s="125"/>
      <c r="H53" s="12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4" t="s">
        <v>15</v>
      </c>
      <c r="E54" s="11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4" t="s">
        <v>18</v>
      </c>
      <c r="E55" s="11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4" t="s">
        <v>20</v>
      </c>
      <c r="E56" s="11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4" t="s">
        <v>53</v>
      </c>
      <c r="E57" s="11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4" t="s">
        <v>55</v>
      </c>
      <c r="E58" s="11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513.2200000000003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241.73833333333334</v>
      </c>
      <c r="G63" s="77">
        <f>G64/18.26</f>
        <v>0</v>
      </c>
      <c r="H63" s="78">
        <f>H64/0.88</f>
        <v>826.125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f>0</f>
        <v>0</v>
      </c>
      <c r="F64" s="65">
        <f>488.36+'[13]Page1'!$F$16</f>
        <v>2900.86</v>
      </c>
      <c r="G64" s="72">
        <v>0</v>
      </c>
      <c r="H64" s="68">
        <f>116.54+'[13]Page1'!$F$8</f>
        <v>726.99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0</f>
        <v>0</v>
      </c>
      <c r="E65" s="65">
        <f>0</f>
        <v>0</v>
      </c>
      <c r="F65" s="65">
        <f>241.5+'[13]Page1'!$I$16</f>
        <v>2447.08</v>
      </c>
      <c r="G65" s="69">
        <v>0</v>
      </c>
      <c r="H65" s="69">
        <f>11.06+'[13]Page1'!$I$8</f>
        <v>667.55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453.7800000000002</v>
      </c>
      <c r="G66" s="78">
        <f>G64-G65</f>
        <v>0</v>
      </c>
      <c r="H66" s="78">
        <f>H64-H65</f>
        <v>59.440000000000055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0</f>
        <v>0</v>
      </c>
      <c r="E67" s="70">
        <f>0</f>
        <v>0</v>
      </c>
      <c r="F67" s="71">
        <f>488.36+'[13]Page1'!$C$16</f>
        <v>2900.86</v>
      </c>
      <c r="G67" s="71">
        <v>0</v>
      </c>
      <c r="H67" s="71">
        <f>'[13]Page1'!$C$8</f>
        <v>610.45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-116.53999999999996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0" t="s">
        <v>101</v>
      </c>
      <c r="B72" s="121"/>
      <c r="C72" s="121"/>
      <c r="D72" s="121"/>
      <c r="E72" s="121"/>
      <c r="F72" s="121"/>
      <c r="G72" s="121"/>
      <c r="H72" s="12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2"/>
      <c r="F73" s="123"/>
      <c r="G73" s="12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2"/>
      <c r="F74" s="123"/>
      <c r="G74" s="12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2"/>
      <c r="F75" s="123"/>
      <c r="G75" s="12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-116.53999999999996</v>
      </c>
    </row>
    <row r="77" spans="1:8" ht="25.5" customHeight="1" thickBot="1">
      <c r="A77" s="120" t="s">
        <v>107</v>
      </c>
      <c r="B77" s="121"/>
      <c r="C77" s="121"/>
      <c r="D77" s="121"/>
      <c r="E77" s="121"/>
      <c r="F77" s="121"/>
      <c r="G77" s="121"/>
      <c r="H77" s="12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2"/>
      <c r="F78" s="123"/>
      <c r="G78" s="12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2016-03-22T05:20:18Z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