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<sst xmlns="http://schemas.openxmlformats.org/spreadsheetml/2006/main" count="284" uniqueCount="180">
  <si>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</si>
  <si>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</si>
  <si>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</si>
  <si>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</si>
  <si>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</si>
  <si>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</si>
  <si>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</si>
  <si>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</si>
  <si>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</si>
  <si>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</si>
  <si>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</si>
  <si>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</si>
  <si>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</si>
  <si>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</si>
  <si>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</si>
  <si>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</si>
  <si>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</si>
  <si>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</si>
  <si>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</si>
  <si>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</si>
  <si>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</si>
  <si>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</si>
  <si>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</si>
  <si>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</si>
  <si>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</si>
  <si>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</si>
  <si>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</si>
  <si>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</si>
  <si>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</si>
  <si>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</si>
  <si>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</si>
  <si>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</si>
  <si>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</si>
  <si>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</si>
  <si>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</si>
  <si>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</si>
  <si>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</si>
  <si>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</si>
  <si>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</si>
  <si>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</si>
  <si>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</si>
  <si>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</si>
  <si>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</si>
  <si>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</si>
  <si>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</si>
  <si>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</si>
  <si>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</si>
  <si>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</si>
  <si>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</si>
  <si>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</si>
  <si>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</si>
  <si>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</si>
  <si>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</si>
  <si>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</si>
  <si>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</si>
  <si>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</si>
  <si>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</si>
  <si>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</si>
  <si>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</si>
  <si>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</si>
  <si>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</si>
  <si>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</si>
  <si>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</si>
  <si>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</si>
  <si>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</si>
  <si>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</si>
  <si>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</si>
  <si>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</si>
  <si>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</si>
  <si>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</si>
  <si>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</si>
  <si>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</si>
  <si>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</si>
  <si>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</si>
  <si>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</si>
  <si>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</si>
  <si>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</si>
  <si>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</si>
  <si>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</si>
  <si>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</si>
  <si>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</si>
  <si>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</si>
  <si>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</si>
  <si>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</si>
  <si>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</si>
  <si>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</si>
  <si>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</si>
  <si>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</si>
  <si>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</si>
  <si>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</si>
  <si>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</si>
  <si>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</si>
  <si>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</si>
  <si>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</si>
  <si>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</si>
  <si>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</si>
  <si>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</si>
  <si>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</si>
  <si>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</si>
  <si>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</si>
  <si>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</si>
  <si>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</si>
  <si>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</si>
  <si>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</si>
  <si>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</si>
  <si>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</si>
  <si>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</si>
  <si>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</si>
  <si>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</si>
  <si>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</si>
  <si>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</si>
  <si>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</si>
  <si>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</si>
  <si>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</si>
  <si>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</si>
  <si>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</si>
  <si>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</si>
  <si>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</si>
  <si>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</si>
  <si>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</si>
  <si>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</si>
  <si>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</si>
  <si>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</si>
  <si>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</si>
  <si>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</si>
  <si>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</si>
  <si>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</si>
  <si>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</si>
  <si>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</si>
  <si>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</si>
  <si>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</si>
  <si>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</si>
  <si>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</si>
  <si>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</si>
  <si>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</si>
  <si>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</si>
  <si>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</si>
  <si>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</si>
  <si>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</si>
  <si>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</si>
  <si>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</si>
  <si>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</si>
  <si>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</si>
  <si>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</si>
  <si>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</si>
  <si>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</si>
  <si>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</si>
  <si>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</si>
  <si>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</si>
  <si>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</si>
  <si>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</si>
  <si>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</si>
  <si>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</si>
  <si>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</si>
  <si>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</si>
  <si>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</si>
  <si>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</si>
  <si>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</si>
  <si>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</si>
  <si>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</si>
  <si>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</si>
  <si>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</si>
  <si>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</si>
  <si>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</si>
  <si>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</si>
  <si>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</si>
  <si>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</si>
  <si>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</si>
  <si>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</si>
  <si>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</si>
  <si>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</si>
  <si>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</si>
  <si>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</si>
  <si>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ПОДГОРНАЯ, д. 2       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</si>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</sst>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0" fillId="35" borderId="4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86;&#1076;&#1075;&#1086;&#1088;&#1085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U11">
            <v>0</v>
          </cell>
          <cell r="X11">
            <v>2591.46</v>
          </cell>
          <cell r="Z11">
            <v>1726.39</v>
          </cell>
        </row>
        <row r="13">
          <cell r="S13">
            <v>225.95</v>
          </cell>
          <cell r="X13">
            <v>5012.6799999999985</v>
          </cell>
          <cell r="Z13">
            <v>5182.279999999999</v>
          </cell>
        </row>
        <row r="14">
          <cell r="Z14">
            <v>-741.16</v>
          </cell>
        </row>
        <row r="15">
          <cell r="U15">
            <v>0</v>
          </cell>
          <cell r="Z15">
            <v>706.6700000000001</v>
          </cell>
        </row>
        <row r="16">
          <cell r="U16">
            <v>1793.02</v>
          </cell>
          <cell r="X16">
            <v>2390.68</v>
          </cell>
          <cell r="Z16">
            <v>3600.5699999999997</v>
          </cell>
        </row>
        <row r="17">
          <cell r="U17">
            <v>366.89</v>
          </cell>
          <cell r="X17">
            <v>489.18</v>
          </cell>
          <cell r="Z17">
            <v>736.74</v>
          </cell>
        </row>
        <row r="18">
          <cell r="U18">
            <v>-2811.8600000000006</v>
          </cell>
          <cell r="X18">
            <v>9089.880000000001</v>
          </cell>
          <cell r="Z18">
            <v>7497.9</v>
          </cell>
        </row>
        <row r="20">
          <cell r="X20">
            <v>62137.92</v>
          </cell>
          <cell r="Z20">
            <v>66317.95</v>
          </cell>
        </row>
        <row r="21">
          <cell r="X21">
            <v>195.66</v>
          </cell>
          <cell r="Z21">
            <v>198.41</v>
          </cell>
        </row>
        <row r="22">
          <cell r="S22">
            <v>72.47</v>
          </cell>
          <cell r="X22">
            <v>3656.26</v>
          </cell>
          <cell r="Z22">
            <v>3407.84</v>
          </cell>
        </row>
        <row r="23">
          <cell r="S23">
            <v>191.92000000000002</v>
          </cell>
          <cell r="X23">
            <v>4800.24</v>
          </cell>
          <cell r="Z23">
            <v>5001.0599999999995</v>
          </cell>
        </row>
        <row r="24">
          <cell r="X24">
            <v>176.04</v>
          </cell>
          <cell r="Z24">
            <v>208.33999999999997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9">
      <selection activeCell="D93" sqref="D9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7" t="s">
        <v>173</v>
      </c>
      <c r="B1" s="97"/>
      <c r="C1" s="97"/>
      <c r="D1" s="97"/>
      <c r="E1" s="97"/>
      <c r="F1" s="97"/>
      <c r="G1" s="97"/>
      <c r="H1" s="9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129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8"/>
      <c r="E4" s="99"/>
      <c r="F4" s="10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01"/>
      <c r="E5" s="102"/>
      <c r="F5" s="10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04"/>
      <c r="E6" s="105"/>
      <c r="F6" s="106"/>
      <c r="G6" s="36">
        <v>42735</v>
      </c>
      <c r="H6" s="5"/>
    </row>
    <row r="7" spans="1:8" ht="38.25" customHeight="1" thickBot="1">
      <c r="A7" s="134" t="s">
        <v>13</v>
      </c>
      <c r="B7" s="126"/>
      <c r="C7" s="126"/>
      <c r="D7" s="135"/>
      <c r="E7" s="135"/>
      <c r="F7" s="135"/>
      <c r="G7" s="126"/>
      <c r="H7" s="127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29"/>
      <c r="F9" s="13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29"/>
      <c r="F10" s="137"/>
      <c r="G10" s="64">
        <f>0</f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29"/>
      <c r="F11" s="137"/>
      <c r="G11" s="65">
        <f>'[1]Report'!$S$13+'[1]Report'!$S$22+'[1]Report'!$S$23</f>
        <v>490.34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2" t="s">
        <v>23</v>
      </c>
      <c r="E12" s="123"/>
      <c r="F12" s="124"/>
      <c r="G12" s="63">
        <f>G13+G14+G20+G21+G22+G23</f>
        <v>13469.179999999998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1" t="s">
        <v>26</v>
      </c>
      <c r="E13" s="92"/>
      <c r="F13" s="93"/>
      <c r="G13" s="66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1" t="s">
        <v>29</v>
      </c>
      <c r="E14" s="92"/>
      <c r="F14" s="93"/>
      <c r="G14" s="66">
        <v>0</v>
      </c>
      <c r="H14" s="5"/>
    </row>
    <row r="15" spans="1:8" ht="26.25" customHeight="1" thickBot="1">
      <c r="A15" s="4"/>
      <c r="B15" s="6"/>
      <c r="C15" s="3" t="s">
        <v>16</v>
      </c>
      <c r="D15" s="91" t="s">
        <v>156</v>
      </c>
      <c r="E15" s="92"/>
      <c r="F15" s="93"/>
      <c r="G15" s="66">
        <f>0</f>
        <v>0</v>
      </c>
      <c r="H15" s="5"/>
    </row>
    <row r="16" spans="1:8" ht="13.5" customHeight="1" thickBot="1">
      <c r="A16" s="4"/>
      <c r="B16" s="6"/>
      <c r="C16" s="3" t="s">
        <v>16</v>
      </c>
      <c r="D16" s="91" t="s">
        <v>157</v>
      </c>
      <c r="E16" s="92"/>
      <c r="F16" s="93"/>
      <c r="G16" s="67">
        <f>0+G14-G15</f>
        <v>0</v>
      </c>
      <c r="H16" s="49"/>
    </row>
    <row r="17" spans="1:8" ht="13.5" customHeight="1" thickBot="1">
      <c r="A17" s="4"/>
      <c r="B17" s="6"/>
      <c r="C17" s="3" t="s">
        <v>16</v>
      </c>
      <c r="D17" s="91" t="s">
        <v>158</v>
      </c>
      <c r="E17" s="92"/>
      <c r="F17" s="9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1" t="s">
        <v>18</v>
      </c>
      <c r="E18" s="92"/>
      <c r="F18" s="93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91" t="s">
        <v>55</v>
      </c>
      <c r="E19" s="92"/>
      <c r="F19" s="93"/>
      <c r="G19" s="76">
        <f>G18+G15-G17</f>
        <v>0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4" t="s">
        <v>32</v>
      </c>
      <c r="E20" s="145"/>
      <c r="F20" s="146"/>
      <c r="G20" s="66">
        <f>'[1]Report'!$X$23</f>
        <v>4800.24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6" t="s">
        <v>151</v>
      </c>
      <c r="E21" s="129"/>
      <c r="F21" s="137"/>
      <c r="G21" s="65">
        <f>'[1]Report'!$X$22</f>
        <v>3656.26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6" t="s">
        <v>152</v>
      </c>
      <c r="E22" s="129"/>
      <c r="F22" s="137"/>
      <c r="G22" s="65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8" t="s">
        <v>153</v>
      </c>
      <c r="E23" s="139"/>
      <c r="F23" s="140"/>
      <c r="G23" s="65">
        <f>'[1]Report'!$X$13</f>
        <v>5012.6799999999985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6" t="s">
        <v>35</v>
      </c>
      <c r="E24" s="129"/>
      <c r="F24" s="137"/>
      <c r="G24" s="68">
        <f>G25+G26+G27+G28+G29+G30</f>
        <v>13591.179999999998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2" t="s">
        <v>38</v>
      </c>
      <c r="E25" s="123"/>
      <c r="F25" s="124"/>
      <c r="G25" s="85">
        <f>'[1]Report'!$Z$13+'[1]Report'!$Z$22+'[1]Report'!$Z$23</f>
        <v>13591.179999999998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1" t="s">
        <v>41</v>
      </c>
      <c r="E26" s="92"/>
      <c r="F26" s="9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1" t="s">
        <v>44</v>
      </c>
      <c r="E27" s="92"/>
      <c r="F27" s="9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1" t="s">
        <v>47</v>
      </c>
      <c r="E28" s="92"/>
      <c r="F28" s="9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1" t="s">
        <v>124</v>
      </c>
      <c r="E29" s="92"/>
      <c r="F29" s="93"/>
      <c r="G29" s="66">
        <f>0</f>
        <v>0</v>
      </c>
      <c r="H29" s="49"/>
      <c r="I29" s="5"/>
    </row>
    <row r="30" spans="1:9" ht="13.5" customHeight="1" thickBot="1">
      <c r="A30" s="4"/>
      <c r="B30" s="13"/>
      <c r="C30" s="3"/>
      <c r="D30" s="91" t="s">
        <v>166</v>
      </c>
      <c r="E30" s="92"/>
      <c r="F30" s="9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1" t="s">
        <v>51</v>
      </c>
      <c r="E31" s="92"/>
      <c r="F31" s="93"/>
      <c r="G31" s="69">
        <f>G24+G10</f>
        <v>13591.179999999998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1" t="s">
        <v>53</v>
      </c>
      <c r="E32" s="92"/>
      <c r="F32" s="9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1" t="s">
        <v>55</v>
      </c>
      <c r="E33" s="92"/>
      <c r="F33" s="93"/>
      <c r="G33" s="76">
        <f>G19</f>
        <v>0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1" t="s">
        <v>57</v>
      </c>
      <c r="E34" s="92"/>
      <c r="F34" s="93"/>
      <c r="G34" s="49">
        <f>G11+G12-G24</f>
        <v>368.34000000000015</v>
      </c>
      <c r="H34" s="49"/>
    </row>
    <row r="35" spans="1:8" ht="38.25" customHeight="1" thickBot="1">
      <c r="A35" s="94" t="s">
        <v>58</v>
      </c>
      <c r="B35" s="95"/>
      <c r="C35" s="95"/>
      <c r="D35" s="95"/>
      <c r="E35" s="95"/>
      <c r="F35" s="126"/>
      <c r="G35" s="95"/>
      <c r="H35" s="12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3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4800.24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3656.26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4.78</v>
      </c>
      <c r="F42" s="62" t="s">
        <v>139</v>
      </c>
      <c r="G42" s="60">
        <v>3848006622</v>
      </c>
      <c r="H42" s="61">
        <f>G23</f>
        <v>5012.6799999999985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5"/>
      <c r="G43" s="93"/>
      <c r="H43" s="61">
        <f>SUM(H37:H42)</f>
        <v>13469.179999999998</v>
      </c>
    </row>
    <row r="44" spans="1:8" ht="19.5" customHeight="1" thickBot="1">
      <c r="A44" s="94" t="s">
        <v>64</v>
      </c>
      <c r="B44" s="95"/>
      <c r="C44" s="95"/>
      <c r="D44" s="95"/>
      <c r="E44" s="95"/>
      <c r="F44" s="95"/>
      <c r="G44" s="95"/>
      <c r="H44" s="9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9" t="s">
        <v>141</v>
      </c>
      <c r="E45" s="9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9" t="s">
        <v>69</v>
      </c>
      <c r="E46" s="9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9" t="s">
        <v>71</v>
      </c>
      <c r="E47" s="9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9" t="s">
        <v>73</v>
      </c>
      <c r="E48" s="90"/>
      <c r="F48" s="56">
        <v>0</v>
      </c>
      <c r="G48" s="51"/>
      <c r="H48" s="49"/>
    </row>
    <row r="49" spans="1:8" ht="18.75" customHeight="1" thickBot="1">
      <c r="A49" s="86" t="s">
        <v>74</v>
      </c>
      <c r="B49" s="87"/>
      <c r="C49" s="87"/>
      <c r="D49" s="87"/>
      <c r="E49" s="87"/>
      <c r="F49" s="87"/>
      <c r="G49" s="87"/>
      <c r="H49" s="8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9" t="s">
        <v>15</v>
      </c>
      <c r="E50" s="9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9" t="s">
        <v>18</v>
      </c>
      <c r="E51" s="9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9" t="s">
        <v>20</v>
      </c>
      <c r="E52" s="9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9" t="s">
        <v>53</v>
      </c>
      <c r="E53" s="9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9" t="s">
        <v>55</v>
      </c>
      <c r="E54" s="9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6" t="s">
        <v>57</v>
      </c>
      <c r="E55" s="117"/>
      <c r="F55" s="57">
        <f>D62+E62+F62+G62+H62</f>
        <v>-3145.939999999995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/>
      <c r="E59" s="79"/>
      <c r="F59" s="79"/>
      <c r="G59" s="80"/>
      <c r="H59" s="81"/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'[1]Report'!$X$20</f>
        <v>62137.92</v>
      </c>
      <c r="E60" s="66">
        <f>'[1]Report'!$X$16+'[1]Report'!$X$17+'[1]Report'!$X$18</f>
        <v>11969.740000000002</v>
      </c>
      <c r="F60" s="66">
        <f>'[1]Report'!$X$11</f>
        <v>2591.46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'[1]Report'!$Z$15+'[1]Report'!$Z$20</f>
        <v>67024.62</v>
      </c>
      <c r="E61" s="66">
        <f>'[1]Report'!$Z$14+'[1]Report'!$Z$16+'[1]Report'!$Z$17+'[1]Report'!$Z$18</f>
        <v>11094.05</v>
      </c>
      <c r="F61" s="66">
        <f>'[1]Report'!$Z$11</f>
        <v>1726.39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-4886.699999999997</v>
      </c>
      <c r="E62" s="79">
        <f>E60-E61</f>
        <v>875.6900000000023</v>
      </c>
      <c r="F62" s="79">
        <f>F60-F61</f>
        <v>865.0699999999999</v>
      </c>
      <c r="G62" s="81">
        <f>G60-G61</f>
        <v>0</v>
      </c>
      <c r="H62" s="81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D60+'[1]Report'!$U$15</f>
        <v>62137.92</v>
      </c>
      <c r="E63" s="73">
        <f>E60+'[1]Report'!$U$16+'[1]Report'!$U$17+'[1]Report'!$U$18</f>
        <v>11317.79</v>
      </c>
      <c r="F63" s="73">
        <f>F60+'[1]Report'!$U$11</f>
        <v>2591.46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-651.9500000000007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0" t="s">
        <v>145</v>
      </c>
      <c r="E65" s="111"/>
      <c r="F65" s="111"/>
      <c r="G65" s="111"/>
      <c r="H65" s="11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3" t="s">
        <v>145</v>
      </c>
      <c r="E66" s="114"/>
      <c r="F66" s="114"/>
      <c r="G66" s="114"/>
      <c r="H66" s="11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4" t="s">
        <v>101</v>
      </c>
      <c r="B68" s="95"/>
      <c r="C68" s="95"/>
      <c r="D68" s="95"/>
      <c r="E68" s="95"/>
      <c r="F68" s="95"/>
      <c r="G68" s="95"/>
      <c r="H68" s="9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1"/>
      <c r="F69" s="92"/>
      <c r="G69" s="9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1"/>
      <c r="F70" s="92"/>
      <c r="G70" s="9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1"/>
      <c r="F71" s="92"/>
      <c r="G71" s="9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3"/>
      <c r="F72" s="114"/>
      <c r="G72" s="115"/>
      <c r="H72" s="26">
        <f>D64+E64+F64+G64+H64</f>
        <v>-651.9500000000007</v>
      </c>
    </row>
    <row r="73" spans="1:8" ht="25.5" customHeight="1" thickBot="1">
      <c r="A73" s="94" t="s">
        <v>107</v>
      </c>
      <c r="B73" s="95"/>
      <c r="C73" s="95"/>
      <c r="D73" s="95"/>
      <c r="E73" s="95"/>
      <c r="F73" s="95"/>
      <c r="G73" s="95"/>
      <c r="H73" s="9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1"/>
      <c r="F74" s="92"/>
      <c r="G74" s="9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1"/>
      <c r="F75" s="142"/>
      <c r="G75" s="14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9" t="s">
        <v>167</v>
      </c>
      <c r="F76" s="120"/>
      <c r="G76" s="120"/>
      <c r="H76" s="121"/>
    </row>
    <row r="77" ht="12.75">
      <c r="A77" s="1"/>
    </row>
    <row r="78" ht="12.75">
      <c r="A78" s="1"/>
    </row>
    <row r="79" spans="1:8" ht="38.25" customHeight="1">
      <c r="A79" s="118" t="s">
        <v>172</v>
      </c>
      <c r="B79" s="118"/>
      <c r="C79" s="118"/>
      <c r="D79" s="118"/>
      <c r="E79" s="118"/>
      <c r="F79" s="118"/>
      <c r="G79" s="118"/>
      <c r="H79" s="11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7" t="s">
        <v>115</v>
      </c>
      <c r="D82" s="108"/>
      <c r="E82" s="109"/>
    </row>
    <row r="83" spans="1:5" ht="18.75" customHeight="1" thickBot="1">
      <c r="A83" s="29">
        <v>2</v>
      </c>
      <c r="B83" s="4" t="s">
        <v>116</v>
      </c>
      <c r="C83" s="107" t="s">
        <v>117</v>
      </c>
      <c r="D83" s="108"/>
      <c r="E83" s="109"/>
    </row>
    <row r="84" spans="1:5" ht="16.5" customHeight="1" thickBot="1">
      <c r="A84" s="29">
        <v>3</v>
      </c>
      <c r="B84" s="4" t="s">
        <v>118</v>
      </c>
      <c r="C84" s="107" t="s">
        <v>119</v>
      </c>
      <c r="D84" s="108"/>
      <c r="E84" s="109"/>
    </row>
    <row r="85" spans="1:5" ht="13.5" thickBot="1">
      <c r="A85" s="29">
        <v>4</v>
      </c>
      <c r="B85" s="4" t="s">
        <v>16</v>
      </c>
      <c r="C85" s="107" t="s">
        <v>120</v>
      </c>
      <c r="D85" s="108"/>
      <c r="E85" s="109"/>
    </row>
    <row r="86" spans="1:5" ht="24" customHeight="1" thickBot="1">
      <c r="A86" s="29">
        <v>5</v>
      </c>
      <c r="B86" s="4" t="s">
        <v>86</v>
      </c>
      <c r="C86" s="107" t="s">
        <v>121</v>
      </c>
      <c r="D86" s="108"/>
      <c r="E86" s="109"/>
    </row>
    <row r="87" spans="1:5" ht="21" customHeight="1" thickBot="1">
      <c r="A87" s="30">
        <v>6</v>
      </c>
      <c r="B87" s="31" t="s">
        <v>122</v>
      </c>
      <c r="C87" s="107" t="s">
        <v>123</v>
      </c>
      <c r="D87" s="108"/>
      <c r="E87" s="109"/>
    </row>
    <row r="89" ht="12.75">
      <c r="B89" t="s">
        <v>174</v>
      </c>
    </row>
    <row r="90" spans="2:4" ht="12.75">
      <c r="B90" s="147" t="s">
        <v>175</v>
      </c>
      <c r="C90" s="147" t="s">
        <v>176</v>
      </c>
      <c r="D90" s="147" t="s">
        <v>177</v>
      </c>
    </row>
    <row r="91" spans="2:4" ht="12.75">
      <c r="B91" s="147" t="s">
        <v>178</v>
      </c>
      <c r="C91" s="148">
        <f>'[1]Report'!$X$24</f>
        <v>176.04</v>
      </c>
      <c r="D91" s="148">
        <f>'[1]Report'!$Z$24</f>
        <v>208.33999999999997</v>
      </c>
    </row>
    <row r="92" spans="2:4" ht="12.75">
      <c r="B92" s="147" t="s">
        <v>179</v>
      </c>
      <c r="C92" s="148">
        <f>'[1]Report'!$X$21</f>
        <v>195.66</v>
      </c>
      <c r="D92" s="148">
        <f>'[1]Report'!$Z$21</f>
        <v>198.41</v>
      </c>
    </row>
  </sheetData>
  <sheetProtection/>
  <mergeCells count="65">
    <mergeCell ref="D15:F15"/>
    <mergeCell ref="D16:F16"/>
    <mergeCell ref="D10:F10"/>
    <mergeCell ref="D11:F11"/>
    <mergeCell ref="D12:F12"/>
    <mergeCell ref="E71:G71"/>
    <mergeCell ref="E72:G72"/>
    <mergeCell ref="E74:G74"/>
    <mergeCell ref="D13:F13"/>
    <mergeCell ref="D14:F14"/>
    <mergeCell ref="D20:F20"/>
    <mergeCell ref="D21:F21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28:F28"/>
    <mergeCell ref="A73:H73"/>
    <mergeCell ref="E69:G69"/>
    <mergeCell ref="F43:G43"/>
    <mergeCell ref="D27:F27"/>
    <mergeCell ref="D33:F33"/>
    <mergeCell ref="D48:E48"/>
    <mergeCell ref="A35:H35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2016-02-29T09:28:14Z</cp:lastPrinted>
  <dcterms:created xsi:type="dcterms:W3CDTF">1996-10-08T23:32:33Z</dcterms:created>
  <dcterms:modified xsi:type="dcterms:W3CDTF">2017-03-12T02:47:59Z</dcterms:modified>
  <cp:category/>
  <cp:version/>
  <cp:contentType/>
  <cp:contentStatus/>
</cp:coreProperties>
</file>