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<sst xmlns="http://schemas.openxmlformats.org/spreadsheetml/2006/main" count="291" uniqueCount="186">
  <si>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</si>
  <si>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</si>
  <si>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</si>
  <si>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</si>
  <si>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</si>
  <si>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</si>
  <si>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</si>
  <si>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</si>
  <si>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</si>
  <si>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</si>
  <si>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</si>
  <si>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</si>
  <si>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</si>
  <si>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</si>
  <si>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</si>
  <si>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</si>
  <si>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</si>
  <si>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</si>
  <si>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</si>
  <si>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</si>
  <si>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</si>
  <si>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</si>
  <si>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</si>
  <si>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</si>
  <si>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</si>
  <si>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</si>
  <si>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</si>
  <si>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</si>
  <si>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</si>
  <si>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</si>
  <si>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</si>
  <si>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</si>
  <si>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</si>
  <si>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</si>
  <si>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</si>
  <si>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</si>
  <si>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</si>
  <si>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</si>
  <si>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</si>
  <si>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</si>
  <si>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</si>
  <si>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</si>
  <si>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</si>
  <si>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</si>
  <si>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</si>
  <si>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</si>
  <si>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</si>
  <si>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</si>
  <si>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</si>
  <si>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</si>
  <si>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</si>
  <si>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</si>
  <si>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</si>
  <si>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</si>
  <si>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</si>
  <si>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</si>
  <si>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</si>
  <si>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</si>
  <si>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</si>
  <si>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</si>
  <si>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</si>
  <si>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</si>
  <si>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</si>
  <si>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</si>
  <si>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</si>
  <si>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</si>
  <si>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</si>
  <si>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</si>
  <si>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</si>
  <si>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</si>
  <si>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</si>
  <si>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</si>
  <si>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</si>
  <si>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</si>
  <si>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</si>
  <si>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</si>
  <si>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</si>
  <si>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</si>
  <si>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</si>
  <si>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</si>
  <si>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</si>
  <si>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</si>
  <si>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</si>
  <si>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</si>
  <si>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</si>
  <si>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</si>
  <si>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</si>
  <si>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</si>
  <si>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</si>
  <si>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</si>
  <si>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</si>
  <si>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</si>
  <si>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</si>
  <si>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</si>
  <si>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</si>
  <si>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</si>
  <si>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</si>
  <si>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</si>
  <si>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</si>
  <si>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</si>
  <si>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</si>
  <si>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</si>
  <si>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</si>
  <si>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</si>
  <si>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</si>
  <si>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</si>
  <si>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</si>
  <si>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</si>
  <si>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</si>
  <si>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</si>
  <si>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</si>
  <si>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</si>
  <si>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</si>
  <si>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</si>
  <si>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</si>
  <si>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</si>
  <si>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</si>
  <si>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</si>
  <si>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</si>
  <si>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</si>
  <si>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</si>
  <si>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</si>
  <si>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</si>
  <si>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</si>
  <si>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</si>
  <si>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</si>
  <si>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</si>
  <si>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</si>
  <si>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</si>
  <si>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</si>
  <si>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</si>
  <si>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</si>
  <si>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</si>
  <si>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</si>
  <si>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</si>
  <si>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</si>
  <si>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</si>
  <si>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</si>
  <si>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</si>
  <si>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</si>
  <si>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</si>
  <si>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</si>
  <si>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</si>
  <si>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</si>
  <si>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</si>
  <si>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</si>
  <si>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</si>
  <si>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</si>
  <si>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</si>
  <si>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</si>
  <si>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</si>
  <si>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</si>
  <si>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</si>
  <si>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</si>
  <si>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</si>
  <si>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</si>
  <si>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</si>
  <si>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</si>
  <si>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</si>
  <si>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</si>
  <si>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</si>
  <si>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</si>
  <si>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</si>
  <si>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</si>
  <si>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</si>
  <si>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</si>
  <si>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</si>
  <si>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</si>
  <si>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</si>
  <si>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</si>
  <si>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</si>
  <si>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</si>
  <si>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</si>
  <si>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</si>
  <si>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</si>
  <si>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</si>
  <si>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</si>
  <si>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</si>
  <si>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</si>
  <si>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</si>
  <si>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</si>
  <si>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</si>
  <si>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</si>
  <si>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</si>
  <si>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КУПРИНА, д. 44                                                                                                                                                                         за 2016  год</t>
  </si>
  <si>
    <t>кв. с 1 по 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</si>
</sst>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2" borderId="17" xfId="0" applyNumberFormat="1" applyFont="1" applyFill="1" applyBorder="1" applyAlignment="1">
      <alignment/>
    </xf>
    <xf numFmtId="0" fontId="4" fillId="32" borderId="24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2" borderId="31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4" fillId="32" borderId="27" xfId="0" applyFont="1" applyFill="1" applyBorder="1" applyAlignment="1">
      <alignment wrapText="1"/>
    </xf>
    <xf numFmtId="0" fontId="4" fillId="32" borderId="15" xfId="0" applyFont="1" applyFill="1" applyBorder="1" applyAlignment="1">
      <alignment wrapText="1"/>
    </xf>
    <xf numFmtId="0" fontId="4" fillId="32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2" borderId="18" xfId="0" applyNumberFormat="1" applyFont="1" applyFill="1" applyBorder="1" applyAlignment="1">
      <alignment horizontal="right" vertical="top" wrapText="1"/>
    </xf>
    <xf numFmtId="4" fontId="4" fillId="32" borderId="32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2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2" borderId="10" xfId="0" applyNumberFormat="1" applyFont="1" applyFill="1" applyBorder="1" applyAlignment="1">
      <alignment wrapText="1"/>
    </xf>
    <xf numFmtId="4" fontId="4" fillId="32" borderId="10" xfId="0" applyNumberFormat="1" applyFont="1" applyFill="1" applyBorder="1" applyAlignment="1">
      <alignment wrapText="1"/>
    </xf>
    <xf numFmtId="2" fontId="4" fillId="32" borderId="11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0" fillId="32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77;&#1085;&#1077;&#1088;&#1072;&#1090;&#1086;&#1088;%20&#1087;&#1086;%20&#1085;&#1072;&#1095;&#1080;&#1089;&#1083;&#1077;&#1085;&#1080;&#1103;&#1084;\&#1043;&#1077;&#1085;&#1077;&#1088;&#1072;&#1090;&#1086;&#1088;%20&#1087;&#1086;%20&#1085;&#1072;&#1095;&#1080;&#1089;&#1083;&#1077;&#1085;&#1080;&#1103;&#1084;%20&#1050;&#1091;&#1087;&#1088;&#1080;&#1085;&#1072;%20&#1046;&#1069;&#1059;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91">
          <cell r="U91">
            <v>0</v>
          </cell>
          <cell r="X91">
            <v>95.61000000000001</v>
          </cell>
          <cell r="Z91">
            <v>86.65000000000002</v>
          </cell>
        </row>
        <row r="92">
          <cell r="Z92">
            <v>-40.159999999999094</v>
          </cell>
        </row>
        <row r="93">
          <cell r="Z93">
            <v>-13.069999999999999</v>
          </cell>
        </row>
        <row r="94">
          <cell r="X94">
            <v>9259.58</v>
          </cell>
          <cell r="Z94">
            <v>7716.239999999999</v>
          </cell>
        </row>
        <row r="96">
          <cell r="S96">
            <v>1107.56</v>
          </cell>
          <cell r="X96">
            <v>2720.1400000000003</v>
          </cell>
          <cell r="Z96">
            <v>2304.13</v>
          </cell>
        </row>
        <row r="97">
          <cell r="S97">
            <v>7343.83</v>
          </cell>
          <cell r="X97">
            <v>17848.880000000005</v>
          </cell>
          <cell r="Z97">
            <v>14847.03</v>
          </cell>
        </row>
        <row r="98">
          <cell r="Z98">
            <v>-296.06</v>
          </cell>
        </row>
        <row r="99">
          <cell r="Z99">
            <v>-2.6900000000000004</v>
          </cell>
        </row>
        <row r="100">
          <cell r="Z100">
            <v>819.32</v>
          </cell>
        </row>
        <row r="101">
          <cell r="U101">
            <v>5800.5</v>
          </cell>
          <cell r="X101">
            <v>9698.1</v>
          </cell>
          <cell r="Z101">
            <v>7031.360000000001</v>
          </cell>
        </row>
        <row r="102">
          <cell r="U102">
            <v>1186.89</v>
          </cell>
          <cell r="X102">
            <v>1984.3800000000003</v>
          </cell>
          <cell r="Z102">
            <v>1438.7299999999998</v>
          </cell>
        </row>
        <row r="103">
          <cell r="U103">
            <v>-9099.829999999998</v>
          </cell>
          <cell r="X103">
            <v>30093.95</v>
          </cell>
          <cell r="Z103">
            <v>24002.590000000004</v>
          </cell>
        </row>
        <row r="105">
          <cell r="U105">
            <v>89.61000000000001</v>
          </cell>
          <cell r="X105">
            <v>135.82999999999998</v>
          </cell>
          <cell r="Z105">
            <v>131.14</v>
          </cell>
        </row>
        <row r="106">
          <cell r="U106">
            <v>18.35</v>
          </cell>
          <cell r="X106">
            <v>27.8</v>
          </cell>
          <cell r="Z106">
            <v>26.84</v>
          </cell>
        </row>
        <row r="107">
          <cell r="U107">
            <v>-219.74000000000004</v>
          </cell>
          <cell r="X107">
            <v>564.23</v>
          </cell>
          <cell r="Z107">
            <v>374.97</v>
          </cell>
        </row>
        <row r="108">
          <cell r="U108">
            <v>-9.41</v>
          </cell>
          <cell r="X108">
            <v>190480.62000000002</v>
          </cell>
          <cell r="Z108">
            <v>163248.19</v>
          </cell>
        </row>
        <row r="109">
          <cell r="S109">
            <v>23.92</v>
          </cell>
          <cell r="Z109">
            <v>0</v>
          </cell>
        </row>
        <row r="110">
          <cell r="X110">
            <v>757.44</v>
          </cell>
          <cell r="Z110">
            <v>540.12</v>
          </cell>
        </row>
        <row r="111">
          <cell r="Z111">
            <v>0.34999999999954523</v>
          </cell>
        </row>
        <row r="112">
          <cell r="Z112">
            <v>0.05</v>
          </cell>
        </row>
        <row r="113">
          <cell r="X113">
            <v>164.91</v>
          </cell>
          <cell r="Z113">
            <v>72.13999999999999</v>
          </cell>
        </row>
        <row r="114">
          <cell r="Z114">
            <v>0</v>
          </cell>
        </row>
        <row r="116">
          <cell r="U116">
            <v>-0.11999999999999998</v>
          </cell>
          <cell r="X116">
            <v>14280.079999999998</v>
          </cell>
          <cell r="Z116">
            <v>12030.579999999998</v>
          </cell>
        </row>
        <row r="118">
          <cell r="S118">
            <v>3435.5099999999998</v>
          </cell>
          <cell r="W118">
            <v>8141.04</v>
          </cell>
          <cell r="X118">
            <v>8141.04</v>
          </cell>
          <cell r="Z118">
            <v>6727.919999999999</v>
          </cell>
        </row>
        <row r="119">
          <cell r="S119">
            <v>115.14</v>
          </cell>
        </row>
        <row r="120">
          <cell r="S120">
            <v>2031.85</v>
          </cell>
          <cell r="X120">
            <v>11916.88</v>
          </cell>
          <cell r="Z120">
            <v>9075.169999999998</v>
          </cell>
        </row>
        <row r="121">
          <cell r="S121">
            <v>1657.34</v>
          </cell>
        </row>
        <row r="122">
          <cell r="S122">
            <v>4162.96</v>
          </cell>
          <cell r="X122">
            <v>21632.4</v>
          </cell>
          <cell r="Z122">
            <v>18606.24</v>
          </cell>
        </row>
        <row r="123">
          <cell r="S123">
            <v>347.7</v>
          </cell>
        </row>
        <row r="124">
          <cell r="S124">
            <v>170.2</v>
          </cell>
        </row>
        <row r="125">
          <cell r="S125">
            <v>43.69</v>
          </cell>
        </row>
        <row r="126">
          <cell r="U126">
            <v>-57.69</v>
          </cell>
          <cell r="X126">
            <v>5984.350000000001</v>
          </cell>
          <cell r="Z126">
            <v>4958.349999999999</v>
          </cell>
        </row>
        <row r="129">
          <cell r="S129">
            <v>3187.4099999999994</v>
          </cell>
          <cell r="X129">
            <v>14715</v>
          </cell>
          <cell r="Z129">
            <v>12237.970000000001</v>
          </cell>
        </row>
        <row r="130">
          <cell r="X130">
            <v>663.5400000000001</v>
          </cell>
          <cell r="Z130">
            <v>587.5700000000002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0">
      <selection activeCell="K75" sqref="K7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2" t="s">
        <v>184</v>
      </c>
      <c r="B1" s="112"/>
      <c r="C1" s="112"/>
      <c r="D1" s="112"/>
      <c r="E1" s="112"/>
      <c r="F1" s="112"/>
      <c r="G1" s="112"/>
      <c r="H1" s="112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2"/>
      <c r="E3" s="123"/>
      <c r="F3" s="12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3"/>
      <c r="E4" s="114"/>
      <c r="F4" s="115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16"/>
      <c r="E5" s="117"/>
      <c r="F5" s="118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19"/>
      <c r="E6" s="120"/>
      <c r="F6" s="121"/>
      <c r="G6" s="36">
        <v>42735</v>
      </c>
      <c r="H6" s="5"/>
    </row>
    <row r="7" spans="1:8" ht="38.25" customHeight="1" thickBot="1">
      <c r="A7" s="99" t="s">
        <v>13</v>
      </c>
      <c r="B7" s="100"/>
      <c r="C7" s="100"/>
      <c r="D7" s="101"/>
      <c r="E7" s="101"/>
      <c r="F7" s="101"/>
      <c r="G7" s="100"/>
      <c r="H7" s="102"/>
    </row>
    <row r="8" spans="1:8" ht="33" customHeight="1" thickBot="1">
      <c r="A8" s="40" t="s">
        <v>0</v>
      </c>
      <c r="B8" s="39" t="s">
        <v>1</v>
      </c>
      <c r="C8" s="41" t="s">
        <v>2</v>
      </c>
      <c r="D8" s="125" t="s">
        <v>3</v>
      </c>
      <c r="E8" s="126"/>
      <c r="F8" s="12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0" t="s">
        <v>15</v>
      </c>
      <c r="E9" s="123"/>
      <c r="F9" s="14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0" t="s">
        <v>18</v>
      </c>
      <c r="E10" s="123"/>
      <c r="F10" s="141"/>
      <c r="G10" s="63">
        <v>18852.92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0" t="s">
        <v>20</v>
      </c>
      <c r="E11" s="123"/>
      <c r="F11" s="141"/>
      <c r="G11" s="90">
        <f>'[1]Report'!$S$96+'[1]Report'!$S$97+'[1]Report'!$S$109+'[1]Report'!$S$118+'[1]Report'!$S$119+'[1]Report'!$S$120+'[1]Report'!$S$121+'[1]Report'!$S$122+'[1]Report'!$S$123+'[1]Report'!$S$124+'[1]Report'!$S$125+'[1]Report'!$S$129</f>
        <v>23627.11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5" t="s">
        <v>23</v>
      </c>
      <c r="E12" s="146"/>
      <c r="F12" s="147"/>
      <c r="G12" s="91">
        <f>'[1]Report'!$X$122</f>
        <v>21632.4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5" t="s">
        <v>26</v>
      </c>
      <c r="E13" s="106"/>
      <c r="F13" s="110"/>
      <c r="G13" s="65">
        <f>853.6+7108.55</f>
        <v>7962.150000000001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5" t="s">
        <v>29</v>
      </c>
      <c r="E14" s="106"/>
      <c r="F14" s="110"/>
      <c r="G14" s="92">
        <f>'[1]Report'!$X$118</f>
        <v>8141.04</v>
      </c>
      <c r="H14" s="5"/>
    </row>
    <row r="15" spans="1:8" ht="26.25" customHeight="1" thickBot="1">
      <c r="A15" s="4"/>
      <c r="B15" s="6"/>
      <c r="C15" s="3" t="s">
        <v>16</v>
      </c>
      <c r="D15" s="105" t="s">
        <v>156</v>
      </c>
      <c r="E15" s="106"/>
      <c r="F15" s="110"/>
      <c r="G15" s="93">
        <f>'[1]Report'!$Z$118</f>
        <v>6727.919999999999</v>
      </c>
      <c r="H15" s="5"/>
    </row>
    <row r="16" spans="1:8" ht="13.5" customHeight="1" thickBot="1">
      <c r="A16" s="4"/>
      <c r="B16" s="6"/>
      <c r="C16" s="3" t="s">
        <v>16</v>
      </c>
      <c r="D16" s="105" t="s">
        <v>157</v>
      </c>
      <c r="E16" s="106"/>
      <c r="F16" s="110"/>
      <c r="G16" s="94">
        <f>'[1]Report'!$S$118+'[1]Report'!$S$119+'[1]Report'!$W$118-'[1]Report'!$Z$118</f>
        <v>4963.7699999999995</v>
      </c>
      <c r="H16" s="49"/>
    </row>
    <row r="17" spans="1:8" ht="13.5" customHeight="1" thickBot="1">
      <c r="A17" s="4"/>
      <c r="B17" s="6"/>
      <c r="C17" s="3" t="s">
        <v>16</v>
      </c>
      <c r="D17" s="105" t="s">
        <v>158</v>
      </c>
      <c r="E17" s="106"/>
      <c r="F17" s="110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05" t="s">
        <v>18</v>
      </c>
      <c r="E18" s="106"/>
      <c r="F18" s="110"/>
      <c r="G18" s="14">
        <f>G10</f>
        <v>18852.92</v>
      </c>
      <c r="H18" s="5"/>
    </row>
    <row r="19" spans="1:8" ht="27" customHeight="1" thickBot="1">
      <c r="A19" s="4"/>
      <c r="B19" s="6"/>
      <c r="C19" s="3" t="s">
        <v>16</v>
      </c>
      <c r="D19" s="105" t="s">
        <v>55</v>
      </c>
      <c r="E19" s="106"/>
      <c r="F19" s="110"/>
      <c r="G19" s="73">
        <f>G18+G15-G17</f>
        <v>25580.839999999997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65">
        <f>'[1]Report'!$X$129</f>
        <v>14715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0" t="s">
        <v>151</v>
      </c>
      <c r="E21" s="123"/>
      <c r="F21" s="141"/>
      <c r="G21" s="64">
        <f>'[1]Report'!$X$120</f>
        <v>11916.88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0" t="s">
        <v>152</v>
      </c>
      <c r="E22" s="123"/>
      <c r="F22" s="141"/>
      <c r="G22" s="64">
        <f>'[1]Report'!$X$96</f>
        <v>2720.1400000000003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2" t="s">
        <v>153</v>
      </c>
      <c r="E23" s="143"/>
      <c r="F23" s="144"/>
      <c r="G23" s="64">
        <f>'[1]Report'!$X$97</f>
        <v>17848.880000000005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0" t="s">
        <v>35</v>
      </c>
      <c r="E24" s="123"/>
      <c r="F24" s="141"/>
      <c r="G24" s="87">
        <f>G25+G26+G27+G28+G29+G30</f>
        <v>63798.46000000001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5" t="s">
        <v>38</v>
      </c>
      <c r="E25" s="146"/>
      <c r="F25" s="147"/>
      <c r="G25" s="82">
        <f>'[1]Report'!$Z$96+'[1]Report'!$Z$97+'[1]Report'!$Z$109+'[1]Report'!$Z$118+'[1]Report'!$Z$120+'[1]Report'!$Z$122+'[1]Report'!$Z$129</f>
        <v>63798.46000000001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5" t="s">
        <v>41</v>
      </c>
      <c r="E26" s="106"/>
      <c r="F26" s="110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5" t="s">
        <v>44</v>
      </c>
      <c r="E27" s="106"/>
      <c r="F27" s="110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5" t="s">
        <v>47</v>
      </c>
      <c r="E28" s="106"/>
      <c r="F28" s="110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5" t="s">
        <v>124</v>
      </c>
      <c r="E29" s="106"/>
      <c r="F29" s="110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5" t="s">
        <v>166</v>
      </c>
      <c r="E30" s="106"/>
      <c r="F30" s="106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5" t="s">
        <v>174</v>
      </c>
      <c r="E31" s="106"/>
      <c r="F31" s="106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5" t="s">
        <v>175</v>
      </c>
      <c r="E32" s="106"/>
      <c r="F32" s="106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5" t="s">
        <v>177</v>
      </c>
      <c r="E33" s="106"/>
      <c r="F33" s="106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5" t="s">
        <v>176</v>
      </c>
      <c r="E34" s="106"/>
      <c r="F34" s="106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5" t="s">
        <v>51</v>
      </c>
      <c r="E35" s="106"/>
      <c r="F35" s="110"/>
      <c r="G35" s="66">
        <f>G24+G10</f>
        <v>82651.38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5" t="s">
        <v>53</v>
      </c>
      <c r="E36" s="106"/>
      <c r="F36" s="11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5" t="s">
        <v>55</v>
      </c>
      <c r="E37" s="106"/>
      <c r="F37" s="110"/>
      <c r="G37" s="73">
        <f>G19</f>
        <v>25580.839999999997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5" t="s">
        <v>57</v>
      </c>
      <c r="E38" s="106"/>
      <c r="F38" s="110"/>
      <c r="G38" s="88">
        <f>G11+G12-G24</f>
        <v>-18538.950000000004</v>
      </c>
      <c r="H38" s="49"/>
    </row>
    <row r="39" spans="1:8" ht="38.25" customHeight="1" thickBot="1">
      <c r="A39" s="103" t="s">
        <v>58</v>
      </c>
      <c r="B39" s="104"/>
      <c r="C39" s="104"/>
      <c r="D39" s="104"/>
      <c r="E39" s="104"/>
      <c r="F39" s="100"/>
      <c r="G39" s="104"/>
      <c r="H39" s="10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5.66</v>
      </c>
      <c r="F42" s="80" t="s">
        <v>136</v>
      </c>
      <c r="G42" s="60">
        <v>3810334293</v>
      </c>
      <c r="H42" s="61">
        <f>G13</f>
        <v>7962.150000000001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14715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11916.88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2720.1400000000003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17848.880000000005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8"/>
      <c r="G47" s="110"/>
      <c r="H47" s="61">
        <f>SUM(H41:H46)</f>
        <v>55163.05</v>
      </c>
    </row>
    <row r="48" spans="1:8" ht="19.5" customHeight="1" thickBot="1">
      <c r="A48" s="103" t="s">
        <v>64</v>
      </c>
      <c r="B48" s="104"/>
      <c r="C48" s="104"/>
      <c r="D48" s="104"/>
      <c r="E48" s="104"/>
      <c r="F48" s="104"/>
      <c r="G48" s="104"/>
      <c r="H48" s="111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7" t="s">
        <v>141</v>
      </c>
      <c r="E49" s="9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7" t="s">
        <v>69</v>
      </c>
      <c r="E50" s="9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7" t="s">
        <v>71</v>
      </c>
      <c r="E51" s="9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7" t="s">
        <v>73</v>
      </c>
      <c r="E52" s="98"/>
      <c r="F52" s="56">
        <v>0</v>
      </c>
      <c r="G52" s="51"/>
      <c r="H52" s="49"/>
    </row>
    <row r="53" spans="1:8" ht="18.75" customHeight="1" thickBot="1">
      <c r="A53" s="107" t="s">
        <v>74</v>
      </c>
      <c r="B53" s="108"/>
      <c r="C53" s="108"/>
      <c r="D53" s="108"/>
      <c r="E53" s="108"/>
      <c r="F53" s="108"/>
      <c r="G53" s="108"/>
      <c r="H53" s="109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7" t="s">
        <v>15</v>
      </c>
      <c r="E54" s="9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7" t="s">
        <v>18</v>
      </c>
      <c r="E55" s="9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7" t="s">
        <v>20</v>
      </c>
      <c r="E56" s="9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7" t="s">
        <v>53</v>
      </c>
      <c r="E57" s="9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7" t="s">
        <v>55</v>
      </c>
      <c r="E58" s="9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8" t="s">
        <v>57</v>
      </c>
      <c r="E59" s="139"/>
      <c r="F59" s="57">
        <f>D66+E66+F66+G66+H66</f>
        <v>41599.93000000003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126.76903725591984</v>
      </c>
      <c r="E63" s="76">
        <f>E64/117.48</f>
        <v>361.8002213142663</v>
      </c>
      <c r="F63" s="76">
        <f>F64/12</f>
        <v>779.5991666666667</v>
      </c>
      <c r="G63" s="77">
        <f>G64/18.26</f>
        <v>1109.7716319824754</v>
      </c>
      <c r="H63" s="78">
        <f>H64/0.88</f>
        <v>3278.4659090909095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'[1]Report'!$X$108</f>
        <v>190480.62000000002</v>
      </c>
      <c r="E64" s="65">
        <f>'[1]Report'!$X$101+'[1]Report'!$X$102+'[1]Report'!$X$103+'[1]Report'!$X$105+'[1]Report'!$X$106+'[1]Report'!$X$107</f>
        <v>42504.29000000001</v>
      </c>
      <c r="F64" s="65">
        <f>'[1]Report'!$X$91+'[1]Report'!$X$94</f>
        <v>9355.19</v>
      </c>
      <c r="G64" s="72">
        <f>'[1]Report'!$X$116+'[1]Report'!$X$126</f>
        <v>20264.43</v>
      </c>
      <c r="H64" s="68">
        <f>'[1]Report'!$X$96+'[1]Report'!$X$113</f>
        <v>2885.05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'[1]Report'!$Z$100+'[1]Report'!$Z$108+'[1]Report'!$Z$114</f>
        <v>164067.51</v>
      </c>
      <c r="E65" s="65">
        <f>'[1]Report'!$Z$98+'[1]Report'!$Z$99+'[1]Report'!$Z$101+'[1]Report'!$Z$102+'[1]Report'!$Z$103+'[1]Report'!$Z$105+'[1]Report'!$Z$106+'[1]Report'!$Z$107+'[1]Report'!$Z$111+'[1]Report'!$Z$112</f>
        <v>32707.280000000002</v>
      </c>
      <c r="F65" s="65">
        <f>'[1]Report'!$Z$91+'[1]Report'!$Z$94</f>
        <v>7802.8899999999985</v>
      </c>
      <c r="G65" s="69">
        <f>'[1]Report'!$Z$126+'[1]Report'!$Z$116+'[1]Report'!$Z$93+'[1]Report'!$Z$92</f>
        <v>16935.699999999997</v>
      </c>
      <c r="H65" s="69">
        <f>'[1]Report'!$Z$96+'[1]Report'!$Z$113</f>
        <v>2376.27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26413.110000000015</v>
      </c>
      <c r="E66" s="76">
        <f>E64-E65</f>
        <v>9797.010000000006</v>
      </c>
      <c r="F66" s="76">
        <f>F64-F65</f>
        <v>1552.300000000002</v>
      </c>
      <c r="G66" s="78">
        <f>G64-G65</f>
        <v>3328.730000000003</v>
      </c>
      <c r="H66" s="78">
        <f>H64-H65</f>
        <v>508.7800000000002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D64+'[1]Report'!$U$108</f>
        <v>190471.21000000002</v>
      </c>
      <c r="E67" s="70">
        <f>E64+'[1]Report'!$U$101+'[1]Report'!$U$102+'[1]Report'!$U$103+'[1]Report'!$U$105+'[1]Report'!$U$106+'[1]Report'!$U$107</f>
        <v>40280.07000000001</v>
      </c>
      <c r="F67" s="70">
        <f>F64+'[1]Report'!$U$91</f>
        <v>9355.19</v>
      </c>
      <c r="G67" s="71">
        <f>G64+'[1]Report'!$U$116+'[1]Report'!$U$126</f>
        <v>20206.620000000003</v>
      </c>
      <c r="H67" s="71">
        <f>H64</f>
        <v>2885.05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-9.410000000003492</v>
      </c>
      <c r="E68" s="44">
        <f>E67-E64</f>
        <v>-2224.220000000001</v>
      </c>
      <c r="F68" s="44">
        <f>F67-F64</f>
        <v>0</v>
      </c>
      <c r="G68" s="44">
        <f>G67-G64</f>
        <v>-57.80999999999767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2" t="s">
        <v>145</v>
      </c>
      <c r="E69" s="133"/>
      <c r="F69" s="133"/>
      <c r="G69" s="133"/>
      <c r="H69" s="134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5" t="s">
        <v>145</v>
      </c>
      <c r="E70" s="136"/>
      <c r="F70" s="136"/>
      <c r="G70" s="136"/>
      <c r="H70" s="13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3" t="s">
        <v>101</v>
      </c>
      <c r="B72" s="104"/>
      <c r="C72" s="104"/>
      <c r="D72" s="104"/>
      <c r="E72" s="104"/>
      <c r="F72" s="104"/>
      <c r="G72" s="104"/>
      <c r="H72" s="111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5" t="s">
        <v>185</v>
      </c>
      <c r="F73" s="106"/>
      <c r="G73" s="110"/>
      <c r="H73" s="26">
        <v>11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5"/>
      <c r="F74" s="106"/>
      <c r="G74" s="110"/>
      <c r="H74" s="26">
        <v>8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5"/>
      <c r="F75" s="106"/>
      <c r="G75" s="110"/>
      <c r="H75" s="26">
        <v>3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5"/>
      <c r="F76" s="136"/>
      <c r="G76" s="137"/>
      <c r="H76" s="26">
        <f>D68+E68+F68+G68+H68</f>
        <v>-2291.4400000000023</v>
      </c>
    </row>
    <row r="77" spans="1:8" ht="25.5" customHeight="1" thickBot="1">
      <c r="A77" s="103" t="s">
        <v>107</v>
      </c>
      <c r="B77" s="104"/>
      <c r="C77" s="104"/>
      <c r="D77" s="104"/>
      <c r="E77" s="104"/>
      <c r="F77" s="104"/>
      <c r="G77" s="104"/>
      <c r="H77" s="111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5">
        <v>1</v>
      </c>
      <c r="F78" s="106"/>
      <c r="G78" s="110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5">
        <v>1</v>
      </c>
      <c r="F79" s="156"/>
      <c r="G79" s="15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2" t="s">
        <v>167</v>
      </c>
      <c r="F80" s="153"/>
      <c r="G80" s="153"/>
      <c r="H80" s="154"/>
    </row>
    <row r="81" ht="12.75">
      <c r="A81" s="1"/>
    </row>
    <row r="82" ht="12.75">
      <c r="A82" s="1"/>
    </row>
    <row r="83" spans="1:8" ht="38.25" customHeight="1">
      <c r="A83" s="151" t="s">
        <v>172</v>
      </c>
      <c r="B83" s="151"/>
      <c r="C83" s="151"/>
      <c r="D83" s="151"/>
      <c r="E83" s="151"/>
      <c r="F83" s="151"/>
      <c r="G83" s="151"/>
      <c r="H83" s="15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9" t="s">
        <v>115</v>
      </c>
      <c r="D86" s="130"/>
      <c r="E86" s="131"/>
    </row>
    <row r="87" spans="1:5" ht="18.75" customHeight="1" thickBot="1">
      <c r="A87" s="29">
        <v>2</v>
      </c>
      <c r="B87" s="4" t="s">
        <v>116</v>
      </c>
      <c r="C87" s="129" t="s">
        <v>117</v>
      </c>
      <c r="D87" s="130"/>
      <c r="E87" s="131"/>
    </row>
    <row r="88" spans="1:5" ht="16.5" customHeight="1" thickBot="1">
      <c r="A88" s="29">
        <v>3</v>
      </c>
      <c r="B88" s="4" t="s">
        <v>118</v>
      </c>
      <c r="C88" s="129" t="s">
        <v>119</v>
      </c>
      <c r="D88" s="130"/>
      <c r="E88" s="131"/>
    </row>
    <row r="89" spans="1:5" ht="13.5" thickBot="1">
      <c r="A89" s="29">
        <v>4</v>
      </c>
      <c r="B89" s="4" t="s">
        <v>16</v>
      </c>
      <c r="C89" s="129" t="s">
        <v>120</v>
      </c>
      <c r="D89" s="130"/>
      <c r="E89" s="131"/>
    </row>
    <row r="90" spans="1:5" ht="24" customHeight="1" thickBot="1">
      <c r="A90" s="29">
        <v>5</v>
      </c>
      <c r="B90" s="4" t="s">
        <v>86</v>
      </c>
      <c r="C90" s="129" t="s">
        <v>121</v>
      </c>
      <c r="D90" s="130"/>
      <c r="E90" s="131"/>
    </row>
    <row r="91" spans="1:5" ht="21" customHeight="1" thickBot="1">
      <c r="A91" s="30">
        <v>6</v>
      </c>
      <c r="B91" s="31" t="s">
        <v>122</v>
      </c>
      <c r="C91" s="129" t="s">
        <v>123</v>
      </c>
      <c r="D91" s="130"/>
      <c r="E91" s="131"/>
    </row>
    <row r="93" ht="12.75">
      <c r="B93" t="s">
        <v>178</v>
      </c>
    </row>
    <row r="94" spans="2:4" ht="12.75">
      <c r="B94" s="95" t="s">
        <v>179</v>
      </c>
      <c r="C94" s="95" t="s">
        <v>180</v>
      </c>
      <c r="D94" s="95" t="s">
        <v>181</v>
      </c>
    </row>
    <row r="95" spans="2:4" ht="12.75">
      <c r="B95" s="95" t="s">
        <v>182</v>
      </c>
      <c r="C95" s="96">
        <f>'[1]Report'!$X$130</f>
        <v>663.5400000000001</v>
      </c>
      <c r="D95" s="96">
        <f>'[1]Report'!$Z$130</f>
        <v>587.5700000000002</v>
      </c>
    </row>
    <row r="96" spans="2:4" ht="12.75">
      <c r="B96" s="95" t="s">
        <v>183</v>
      </c>
      <c r="C96" s="96">
        <f>'[1]Report'!$X$110</f>
        <v>757.44</v>
      </c>
      <c r="D96" s="96">
        <f>'[1]Report'!$Z$110</f>
        <v>540.12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2017-03-14T07:30:43Z</dcterms:modified>
  <cp:category/>
  <cp:version/>
  <cp:contentType/>
  <cp:contentStatus/>
</cp:coreProperties>
</file>