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<sst xmlns="http://schemas.openxmlformats.org/spreadsheetml/2006/main" count="299" uniqueCount="194">
  <si>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</si>
  <si>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</si>
  <si>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</si>
  <si>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</si>
  <si>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</si>
  <si>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</si>
  <si>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</si>
  <si>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</si>
  <si>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</si>
  <si>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</si>
  <si>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</si>
  <si>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</si>
  <si>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</si>
  <si>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</si>
  <si>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</si>
  <si>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</si>
  <si>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</si>
  <si>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</si>
  <si>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</si>
  <si>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</si>
  <si>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</si>
  <si>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</si>
  <si>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</si>
  <si>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</si>
  <si>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</si>
  <si>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</si>
  <si>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</si>
  <si>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</si>
  <si>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</si>
  <si>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</si>
  <si>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</si>
  <si>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</si>
  <si>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</si>
  <si>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</si>
  <si>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</si>
  <si>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</si>
  <si>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</si>
  <si>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</si>
  <si>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</si>
  <si>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</si>
  <si>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</si>
  <si>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</si>
  <si>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</si>
  <si>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</si>
  <si>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</si>
  <si>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</si>
  <si>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</si>
  <si>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</si>
  <si>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</si>
  <si>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</si>
  <si>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</si>
  <si>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</si>
  <si>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</si>
  <si>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</si>
  <si>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</si>
  <si>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</si>
  <si>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</si>
  <si>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</si>
  <si>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</si>
  <si>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</si>
  <si>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</si>
  <si>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</si>
  <si>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</si>
  <si>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</si>
  <si>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</si>
  <si>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</si>
  <si>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</si>
  <si>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</si>
  <si>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</si>
  <si>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</si>
  <si>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</si>
  <si>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</si>
  <si>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</si>
  <si>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</si>
  <si>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</si>
  <si>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</si>
  <si>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</si>
  <si>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</si>
  <si>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</si>
  <si>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</si>
  <si>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</si>
  <si>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</si>
  <si>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</si>
  <si>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</si>
  <si>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</si>
  <si>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</si>
  <si>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</si>
  <si>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</si>
  <si>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</si>
  <si>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</si>
  <si>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</si>
  <si>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</si>
  <si>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</si>
  <si>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</si>
  <si>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</si>
  <si>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</si>
  <si>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</si>
  <si>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</si>
  <si>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</si>
  <si>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</si>
  <si>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</si>
  <si>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</si>
  <si>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</si>
  <si>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</si>
  <si>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</si>
  <si>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</si>
  <si>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</si>
  <si>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</si>
  <si>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</si>
  <si>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</si>
  <si>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</si>
  <si>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</si>
  <si>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</si>
  <si>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</si>
  <si>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</si>
  <si>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</si>
  <si>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</si>
  <si>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</si>
  <si>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</si>
  <si>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</si>
  <si>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</si>
  <si>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</si>
  <si>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</si>
  <si>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</si>
  <si>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</si>
  <si>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</si>
  <si>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</si>
  <si>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</si>
  <si>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</si>
  <si>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</si>
  <si>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</si>
  <si>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</si>
  <si>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</si>
  <si>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</si>
  <si>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</si>
  <si>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</si>
  <si>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</si>
  <si>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</si>
  <si>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</si>
  <si>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</si>
  <si>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</si>
  <si>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</si>
  <si>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</si>
  <si>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</si>
  <si>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</si>
  <si>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</si>
  <si>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</si>
  <si>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</si>
  <si>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</si>
  <si>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</si>
  <si>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</si>
  <si>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</si>
  <si>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</si>
  <si>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</si>
  <si>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</si>
  <si>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</si>
  <si>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</si>
  <si>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</si>
  <si>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</si>
  <si>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</si>
  <si>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</si>
  <si>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</si>
  <si>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</si>
  <si>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</si>
  <si>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</si>
  <si>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</si>
  <si>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</si>
  <si>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</si>
  <si>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</si>
  <si>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</si>
  <si>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</si>
  <si>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</si>
  <si>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</si>
  <si>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</si>
  <si>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</si>
  <si>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</si>
  <si>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</si>
  <si>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</si>
  <si>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</si>
  <si>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</si>
  <si>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</si>
  <si>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</si>
  <si>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</si>
  <si>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</si>
  <si>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</si>
  <si>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</si>
  <si>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</si>
  <si>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</si>
  <si>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</si>
  <si>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</si>
  <si>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</si>
  <si>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</si>
  <si>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</si>
  <si>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13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</si>
</sst>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G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1516.7</v>
          </cell>
          <cell r="H7">
            <v>360.95</v>
          </cell>
          <cell r="I7">
            <v>1408.21</v>
          </cell>
        </row>
        <row r="9">
          <cell r="C9">
            <v>22843.86</v>
          </cell>
          <cell r="F9">
            <v>22843.86</v>
          </cell>
          <cell r="H9">
            <v>10518.98</v>
          </cell>
          <cell r="I9">
            <v>21655.37</v>
          </cell>
        </row>
        <row r="12">
          <cell r="C12">
            <v>3480.24</v>
          </cell>
          <cell r="F12">
            <v>3480.24</v>
          </cell>
          <cell r="H12">
            <v>503.68</v>
          </cell>
          <cell r="I12">
            <v>3341.08</v>
          </cell>
        </row>
        <row r="14">
          <cell r="F14">
            <v>5099.4</v>
          </cell>
          <cell r="H14">
            <v>1120.55</v>
          </cell>
          <cell r="I14">
            <v>3885.06</v>
          </cell>
        </row>
        <row r="17">
          <cell r="F17">
            <v>7720</v>
          </cell>
          <cell r="H17">
            <v>2261.61</v>
          </cell>
          <cell r="I17">
            <v>7398.77</v>
          </cell>
        </row>
        <row r="20">
          <cell r="C20">
            <v>1208.13</v>
          </cell>
          <cell r="F20">
            <v>1208.13</v>
          </cell>
          <cell r="H20">
            <v>171.35</v>
          </cell>
          <cell r="I20">
            <v>1137.74</v>
          </cell>
        </row>
        <row r="23">
          <cell r="F23">
            <v>3526.88</v>
          </cell>
          <cell r="H23">
            <v>1060.25</v>
          </cell>
          <cell r="I23">
            <v>3293.39</v>
          </cell>
        </row>
        <row r="24">
          <cell r="C24">
            <v>3082.87</v>
          </cell>
          <cell r="F24">
            <v>3082.87</v>
          </cell>
          <cell r="H24">
            <v>454.73</v>
          </cell>
          <cell r="I24">
            <v>3055.98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G66" sqref="G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6">
        <v>42369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40" t="s">
        <v>0</v>
      </c>
      <c r="B8" s="39" t="s">
        <v>1</v>
      </c>
      <c r="C8" s="41" t="s">
        <v>2</v>
      </c>
      <c r="D8" s="163" t="s">
        <v>3</v>
      </c>
      <c r="E8" s="164"/>
      <c r="F8" s="16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90">
        <f>-1567.73+1331.27+1624.27+483</f>
        <v>1870.81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1" t="s">
        <v>23</v>
      </c>
      <c r="E12" s="132"/>
      <c r="F12" s="133"/>
      <c r="G12" s="91">
        <f>G13+G14+G20+G21+G22+G23+G31</f>
        <v>21394.78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f>0+G14-G15</f>
        <v>0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5">
        <f>664.58+'[3]Page1'!$F$23</f>
        <v>4191.46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4">
        <f>1019.88+'[3]Page1'!$F$14</f>
        <v>6119.28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4">
        <f>303.34+'[3]Page1'!$F$7</f>
        <v>1820.04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1544+'[3]Page1'!$F$17</f>
        <v>9264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8" t="s">
        <v>35</v>
      </c>
      <c r="E24" s="129"/>
      <c r="F24" s="130"/>
      <c r="G24" s="87">
        <f>G25+G26+G27+G28+G29+G30</f>
        <v>24038.850000000002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2">
        <f>1438.37+631.87+909.37+270.45+'[3]Page1'!$I$7+'[3]Page1'!$I$14+'[3]Page1'!$I$17+'[3]Page1'!$I$23</f>
        <v>19235.49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f>'[1]Page1'!$G$7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>
        <f>'[3]Page1'!$H$7+'[3]Page1'!$H$14+'[3]Page1'!$H$17+'[3]Page1'!$H$23</f>
        <v>4803.360000000001</v>
      </c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24038.850000000002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0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-773.260000000002</v>
      </c>
      <c r="H38" s="49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4191.46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6119.28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1820.04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9264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1"/>
      <c r="H47" s="61">
        <f>SUM(H41:H46)</f>
        <v>21394.78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0" t="s">
        <v>57</v>
      </c>
      <c r="E59" s="141"/>
      <c r="F59" s="57">
        <f>D66+E66+F66+G66+H66</f>
        <v>-10434.640000000003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18.212115161921496</v>
      </c>
      <c r="E63" s="76">
        <f>E64/117.48</f>
        <v>0</v>
      </c>
      <c r="F63" s="76">
        <f>F64/12</f>
        <v>313.2233333333333</v>
      </c>
      <c r="G63" s="77">
        <f>G64/18.26</f>
        <v>313.1451259583789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4521.3+'[3]Page1'!$F$9</f>
        <v>27365.16</v>
      </c>
      <c r="E64" s="65">
        <f>0</f>
        <v>0</v>
      </c>
      <c r="F64" s="65">
        <f>675.81+'[3]Page1'!$F$24</f>
        <v>3758.68</v>
      </c>
      <c r="G64" s="72">
        <f>768.96+260.7+'[3]Page1'!$F$12+'[3]Page1'!$F$20</f>
        <v>5718.03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4650.45+'[3]Page1'!$H$9+'[3]Page1'!$I$9</f>
        <v>36824.8</v>
      </c>
      <c r="E65" s="65">
        <v>0</v>
      </c>
      <c r="F65" s="65">
        <f>713.98+'[3]Page1'!$H$24+'[3]Page1'!$I$24</f>
        <v>4224.6900000000005</v>
      </c>
      <c r="G65" s="69">
        <f>803.08+270.09+'[3]Page1'!$H$12+'[3]Page1'!$I$12+'[3]Page1'!$H$20+'[3]Page1'!$I$20</f>
        <v>6227.02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-9459.640000000003</v>
      </c>
      <c r="E66" s="76">
        <f>E64-E65</f>
        <v>0</v>
      </c>
      <c r="F66" s="76">
        <f>F64-F65</f>
        <v>-466.0100000000007</v>
      </c>
      <c r="G66" s="78">
        <f>G64-G65</f>
        <v>-508.9900000000007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4521.3+'[3]Page1'!$C$9</f>
        <v>27365.16</v>
      </c>
      <c r="E67" s="70">
        <f>0</f>
        <v>0</v>
      </c>
      <c r="F67" s="71">
        <f>675.81+'[3]Page1'!$C$24</f>
        <v>3758.68</v>
      </c>
      <c r="G67" s="71">
        <f>768.96+260.7+'[3]Page1'!$C$12+'[3]Page1'!$C$20</f>
        <v>5718.03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9"/>
      <c r="F73" s="120"/>
      <c r="G73" s="12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9"/>
      <c r="F74" s="120"/>
      <c r="G74" s="12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9"/>
      <c r="F75" s="120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0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/>
      <c r="F78" s="120"/>
      <c r="G78" s="12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5"/>
      <c r="F79" s="126"/>
      <c r="G79" s="12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7" t="s">
        <v>115</v>
      </c>
      <c r="D86" s="138"/>
      <c r="E86" s="139"/>
    </row>
    <row r="87" spans="1:5" ht="18.75" customHeight="1" thickBot="1">
      <c r="A87" s="29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9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9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9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30">
        <v>6</v>
      </c>
      <c r="B91" s="31" t="s">
        <v>122</v>
      </c>
      <c r="C91" s="137" t="s">
        <v>123</v>
      </c>
      <c r="D91" s="138"/>
      <c r="E91" s="139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2016-03-21T14:05:37Z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