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<sst xmlns="http://schemas.openxmlformats.org/spreadsheetml/2006/main" count="291" uniqueCount="186">
  <si>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</si>
  <si>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</si>
  <si>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</si>
  <si>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</si>
  <si>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</si>
  <si>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</si>
  <si>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</si>
  <si>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</si>
  <si>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</si>
  <si>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</si>
  <si>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</si>
  <si>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</si>
  <si>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</si>
  <si>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</si>
  <si>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</si>
  <si>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</si>
  <si>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</si>
  <si>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</si>
  <si>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</si>
  <si>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</si>
  <si>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</si>
  <si>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</si>
  <si>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</si>
  <si>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</si>
  <si>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</si>
  <si>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</si>
  <si>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</si>
  <si>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</si>
  <si>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</si>
  <si>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</si>
  <si>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</si>
  <si>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</si>
  <si>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</si>
  <si>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</si>
  <si>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</si>
  <si>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</si>
  <si>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</si>
  <si>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</si>
  <si>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</si>
  <si>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</si>
  <si>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</si>
  <si>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</si>
  <si>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</si>
  <si>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</si>
  <si>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</si>
  <si>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</si>
  <si>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</si>
  <si>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</si>
  <si>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</si>
  <si>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</si>
  <si>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</si>
  <si>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</si>
  <si>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</si>
  <si>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</si>
  <si>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</si>
  <si>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</si>
  <si>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</si>
  <si>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</si>
  <si>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</si>
  <si>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</si>
  <si>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</si>
  <si>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</si>
  <si>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</si>
  <si>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</si>
  <si>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</si>
  <si>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</si>
  <si>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</si>
  <si>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</si>
  <si>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</si>
  <si>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</si>
  <si>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</si>
  <si>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</si>
  <si>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</si>
  <si>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</si>
  <si>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</si>
  <si>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</si>
  <si>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</si>
  <si>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</si>
  <si>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</si>
  <si>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</si>
  <si>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</si>
  <si>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</si>
  <si>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</si>
  <si>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</si>
  <si>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</si>
  <si>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</si>
  <si>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</si>
  <si>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</si>
  <si>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</si>
  <si>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</si>
  <si>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</si>
  <si>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</si>
  <si>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</si>
  <si>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</si>
  <si>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</si>
  <si>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</si>
  <si>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</si>
  <si>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</si>
  <si>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</si>
  <si>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</si>
  <si>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</si>
  <si>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</si>
  <si>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</si>
  <si>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</si>
  <si>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</si>
  <si>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</si>
  <si>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</si>
  <si>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</si>
  <si>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</si>
  <si>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</si>
  <si>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</si>
  <si>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</si>
  <si>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</si>
  <si>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</si>
  <si>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</si>
  <si>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</si>
  <si>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</si>
  <si>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</si>
  <si>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</si>
  <si>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</si>
  <si>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</si>
  <si>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</si>
  <si>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</si>
  <si>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</si>
  <si>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</si>
  <si>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</si>
  <si>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</si>
  <si>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</si>
  <si>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</si>
  <si>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</si>
  <si>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</si>
  <si>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</si>
  <si>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</si>
  <si>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</si>
  <si>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</si>
  <si>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</si>
  <si>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</si>
  <si>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</si>
  <si>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</si>
  <si>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</si>
  <si>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</si>
  <si>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</si>
  <si>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</si>
  <si>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</si>
  <si>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</si>
  <si>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</si>
  <si>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</si>
  <si>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</si>
  <si>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</si>
  <si>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</si>
  <si>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</si>
  <si>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</si>
  <si>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</si>
  <si>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</si>
  <si>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</si>
  <si>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</si>
  <si>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</si>
  <si>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</si>
  <si>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</si>
  <si>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</si>
  <si>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</si>
  <si>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</si>
  <si>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</si>
  <si>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</si>
  <si>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</si>
  <si>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</si>
  <si>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</si>
  <si>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</si>
  <si>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</si>
  <si>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</si>
  <si>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</si>
  <si>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</si>
  <si>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</si>
  <si>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</si>
  <si>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</si>
  <si>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</si>
  <si>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</si>
  <si>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</si>
  <si>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пер.  Волгоградский, д. 2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</si>
  <si>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</si>
  <si>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</si>
  <si>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</si>
  <si>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</si>
  <si>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</si>
  <si>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</si>
  <si>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кв. 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</si>
</sst>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86;&#1090;&#1095;&#1077;&#1090;&#1099;%20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1">
          <cell r="X11">
            <v>195.76000000000002</v>
          </cell>
          <cell r="Z11">
            <v>350.85999999999996</v>
          </cell>
        </row>
        <row r="12">
          <cell r="Z12">
            <v>363.31000000000006</v>
          </cell>
        </row>
        <row r="13">
          <cell r="Z13">
            <v>123.75999999999995</v>
          </cell>
        </row>
        <row r="14">
          <cell r="U14">
            <v>-128.42000000000002</v>
          </cell>
          <cell r="X14">
            <v>13077.01</v>
          </cell>
          <cell r="Z14">
            <v>9053.66</v>
          </cell>
        </row>
        <row r="16">
          <cell r="S16">
            <v>426.11</v>
          </cell>
          <cell r="X16">
            <v>3315.3599999999997</v>
          </cell>
          <cell r="Z16">
            <v>2907.44</v>
          </cell>
        </row>
        <row r="17">
          <cell r="S17">
            <v>2672.1</v>
          </cell>
          <cell r="X17">
            <v>21754.800000000003</v>
          </cell>
          <cell r="Z17">
            <v>18587.159999999996</v>
          </cell>
        </row>
        <row r="18">
          <cell r="Z18">
            <v>1559.9999999999984</v>
          </cell>
        </row>
        <row r="19">
          <cell r="Z19">
            <v>11.540000000000003</v>
          </cell>
        </row>
        <row r="20">
          <cell r="Z20">
            <v>3922.5099999999984</v>
          </cell>
        </row>
        <row r="21">
          <cell r="U21">
            <v>7366.860000000001</v>
          </cell>
          <cell r="X21">
            <v>11159.930000000002</v>
          </cell>
          <cell r="Z21">
            <v>6644.320000000001</v>
          </cell>
        </row>
        <row r="22">
          <cell r="U22">
            <v>1507.39</v>
          </cell>
          <cell r="X22">
            <v>2283.5</v>
          </cell>
          <cell r="Z22">
            <v>1359.5299999999997</v>
          </cell>
        </row>
        <row r="23">
          <cell r="U23">
            <v>-12429.64</v>
          </cell>
          <cell r="X23">
            <v>40389.69</v>
          </cell>
          <cell r="Z23">
            <v>24676.38</v>
          </cell>
        </row>
        <row r="25">
          <cell r="U25">
            <v>183.50000000000003</v>
          </cell>
          <cell r="X25">
            <v>278.09</v>
          </cell>
          <cell r="Z25">
            <v>222.19999999999996</v>
          </cell>
        </row>
        <row r="26">
          <cell r="U26">
            <v>37.56000000000001</v>
          </cell>
          <cell r="X26">
            <v>56.92</v>
          </cell>
          <cell r="Z26">
            <v>45.480000000000004</v>
          </cell>
        </row>
        <row r="27">
          <cell r="U27">
            <v>-449.90000000000003</v>
          </cell>
          <cell r="X27">
            <v>1154.88</v>
          </cell>
          <cell r="Z27">
            <v>812.8599999999999</v>
          </cell>
        </row>
        <row r="28">
          <cell r="U28">
            <v>-11.48</v>
          </cell>
          <cell r="X28">
            <v>232165.02</v>
          </cell>
          <cell r="Z28">
            <v>204309.46999999997</v>
          </cell>
        </row>
        <row r="29">
          <cell r="S29">
            <v>8.940000000000001</v>
          </cell>
          <cell r="Z29">
            <v>1.1300000000000008</v>
          </cell>
        </row>
        <row r="30">
          <cell r="X30">
            <v>413.15999999999997</v>
          </cell>
          <cell r="Z30">
            <v>481.11</v>
          </cell>
        </row>
        <row r="31">
          <cell r="Z31">
            <v>407.5499999999997</v>
          </cell>
        </row>
        <row r="32">
          <cell r="Z32">
            <v>424.95000000000005</v>
          </cell>
        </row>
        <row r="34">
          <cell r="U34">
            <v>0</v>
          </cell>
          <cell r="X34">
            <v>367.44000000000005</v>
          </cell>
          <cell r="Z34">
            <v>346.26000000000005</v>
          </cell>
        </row>
        <row r="35">
          <cell r="Z35">
            <v>445.91999999999985</v>
          </cell>
        </row>
        <row r="36">
          <cell r="Z36">
            <v>378.51</v>
          </cell>
        </row>
        <row r="37">
          <cell r="U37">
            <v>-221.3799999999999</v>
          </cell>
          <cell r="X37">
            <v>19610.000000000004</v>
          </cell>
          <cell r="Z37">
            <v>16963.11</v>
          </cell>
        </row>
        <row r="38">
          <cell r="Z38">
            <v>907.87</v>
          </cell>
        </row>
        <row r="39">
          <cell r="S39">
            <v>1274.4499999999998</v>
          </cell>
          <cell r="W39">
            <v>9922.44</v>
          </cell>
          <cell r="X39">
            <v>9922.44</v>
          </cell>
          <cell r="Z39">
            <v>9462.14</v>
          </cell>
        </row>
        <row r="40">
          <cell r="S40">
            <v>39.33</v>
          </cell>
          <cell r="Z40">
            <v>4.909999999999997</v>
          </cell>
        </row>
        <row r="41">
          <cell r="S41">
            <v>1322.7599999999998</v>
          </cell>
          <cell r="X41">
            <v>13906.279999999999</v>
          </cell>
          <cell r="Z41">
            <v>11682.599999999999</v>
          </cell>
        </row>
        <row r="42">
          <cell r="S42">
            <v>608.95</v>
          </cell>
          <cell r="Z42">
            <v>75.99999999999999</v>
          </cell>
        </row>
        <row r="43">
          <cell r="S43">
            <v>2517.1000000000004</v>
          </cell>
          <cell r="X43">
            <v>22127.64</v>
          </cell>
          <cell r="Z43">
            <v>20776.08</v>
          </cell>
        </row>
        <row r="44">
          <cell r="S44">
            <v>59.83</v>
          </cell>
          <cell r="Z44">
            <v>6.529999999999994</v>
          </cell>
        </row>
        <row r="45">
          <cell r="S45">
            <v>57.629999999999995</v>
          </cell>
          <cell r="Z45">
            <v>7.25</v>
          </cell>
        </row>
        <row r="46">
          <cell r="S46">
            <v>14.36</v>
          </cell>
          <cell r="Z46">
            <v>1.81</v>
          </cell>
        </row>
        <row r="47">
          <cell r="U47">
            <v>-163.27</v>
          </cell>
          <cell r="X47">
            <v>8218.18</v>
          </cell>
          <cell r="Z47">
            <v>6926.039999999999</v>
          </cell>
        </row>
        <row r="48">
          <cell r="Z48">
            <v>115.23</v>
          </cell>
        </row>
        <row r="49">
          <cell r="Z49">
            <v>78.21</v>
          </cell>
        </row>
        <row r="50">
          <cell r="S50">
            <v>960.0899999999999</v>
          </cell>
          <cell r="X50">
            <v>16024.800000000001</v>
          </cell>
          <cell r="Z50">
            <v>14435.679999999998</v>
          </cell>
        </row>
        <row r="51">
          <cell r="X51">
            <v>361.92</v>
          </cell>
          <cell r="Z51">
            <v>534.22</v>
          </cell>
        </row>
        <row r="52">
          <cell r="Z52">
            <v>12.410000000000004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2773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1">
      <selection activeCell="H75" sqref="H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178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26511.27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'[1]Report'!$S$16+'[1]Report'!$S$17+'[1]Report'!$S$29+'[1]Report'!$S$39+'[1]Report'!$S$40+'[1]Report'!$S$41+'[1]Report'!$S$42+'[1]Report'!$S$43+'[1]Report'!$S$44+'[1]Report'!$S$45+'[1]Report'!$S$46+'[1]Report'!$S$50</f>
        <v>9961.650000000001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87051.32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'[1]Report'!$X$43</f>
        <v>22127.64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'[1]Report'!$X$39</f>
        <v>9922.44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'[1]Report'!$Z$39+'[1]Report'!$Z$40</f>
        <v>9467.05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'[1]Report'!$S$39+'[1]Report'!$S$39+'[1]Report'!$S$40+'[1]Report'!$W$39-'[1]Report'!$Z$39-'[1]Report'!$Z$40</f>
        <v>3043.620000000001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f>'[2]общий свод 2016 '!$K$721</f>
        <v>2773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26511.27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33205.32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'[1]Report'!$X$50</f>
        <v>16024.800000000001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'[1]Report'!$X$41</f>
        <v>13906.279999999999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'[1]Report'!$X$16</f>
        <v>3315.3599999999997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'[1]Report'!$X$17</f>
        <v>21754.800000000003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77948.72999999998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'[1]Report'!$Z$16+'[1]Report'!$Z$17+'[1]Report'!$Z$29+'[1]Report'!$Z$39+'[1]Report'!$Z$40+'[1]Report'!$Z$41+'[1]Report'!$Z$42+'[1]Report'!$Z$43+'[1]Report'!$Z$44+'[1]Report'!$Z$45+'[1]Report'!$Z$46+'[1]Report'!$Z$50</f>
        <v>77948.72999999998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104459.99999999999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33205.32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19064.24000000002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2773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4.75</v>
      </c>
      <c r="F42" s="80" t="s">
        <v>136</v>
      </c>
      <c r="G42" s="60">
        <v>3810334293</v>
      </c>
      <c r="H42" s="61">
        <f>G13</f>
        <v>22127.64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3.44</v>
      </c>
      <c r="F43" s="81" t="s">
        <v>137</v>
      </c>
      <c r="G43" s="60">
        <v>3848000155</v>
      </c>
      <c r="H43" s="61">
        <f>G20</f>
        <v>16024.800000000001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13906.279999999999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3315.3599999999997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21754.800000000003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79901.88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47717.90999999999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154.5109212155093</v>
      </c>
      <c r="E63" s="76">
        <f>E64/117.48</f>
        <v>470.9142832822607</v>
      </c>
      <c r="F63" s="76">
        <f>F64/12</f>
        <v>1106.0641666666668</v>
      </c>
      <c r="G63" s="77">
        <f>G64/18.26</f>
        <v>1523.9967141292443</v>
      </c>
      <c r="H63" s="78">
        <f>H64/0.88</f>
        <v>4185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'[1]Report'!$X$28</f>
        <v>232165.02</v>
      </c>
      <c r="E64" s="65">
        <f>'[1]Report'!$X$21+'[1]Report'!$X$22+'[1]Report'!$X$23+'[1]Report'!$X$25+'[1]Report'!$X$26+'[1]Report'!$X$27</f>
        <v>55323.009999999995</v>
      </c>
      <c r="F64" s="65">
        <f>'[1]Report'!$X$11+'[1]Report'!$X$14</f>
        <v>13272.77</v>
      </c>
      <c r="G64" s="72">
        <f>'[1]Report'!$X$37+'[1]Report'!$X$47</f>
        <v>27828.180000000004</v>
      </c>
      <c r="H64" s="68">
        <f>'[1]Report'!$X$16+'[1]Report'!$X$34</f>
        <v>3682.7999999999997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'[1]Report'!$Z$20+'[1]Report'!$Z$28+'[1]Report'!$Z$35+'[1]Report'!$Z$36</f>
        <v>209056.41</v>
      </c>
      <c r="E65" s="65">
        <f>'[1]Report'!$Z$18+'[1]Report'!$Z$19+'[1]Report'!$Z$21+'[1]Report'!$Z$22+'[1]Report'!$Z$23+'[1]Report'!$Z$25+'[1]Report'!$Z$26+'[1]Report'!$Z$27+'[1]Report'!$Z$31+'[1]Report'!$Z$32</f>
        <v>36164.810000000005</v>
      </c>
      <c r="F65" s="65">
        <f>'[1]Report'!$Z$11+'[1]Report'!$Z$11+'[1]Report'!$Z$14+'[1]Report'!$Z$52</f>
        <v>9767.789999999999</v>
      </c>
      <c r="G65" s="69">
        <f>'[1]Report'!$Z$12+'[1]Report'!$Z$13+'[1]Report'!$Z$31+'[1]Report'!$Z$32+'[1]Report'!$Z$37+'[1]Report'!$Z$38+'[1]Report'!$Z$47+'[1]Report'!$Z$48+'[1]Report'!$Z$49</f>
        <v>26310.029999999995</v>
      </c>
      <c r="H65" s="69">
        <f>'[1]Report'!$Z$16+'[1]Report'!$Z$29+'[1]Report'!$Z$34</f>
        <v>3254.8300000000004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23108.609999999986</v>
      </c>
      <c r="E66" s="76">
        <f>E64-E65</f>
        <v>19158.19999999999</v>
      </c>
      <c r="F66" s="76">
        <f>F64-F65</f>
        <v>3504.9800000000014</v>
      </c>
      <c r="G66" s="78">
        <f>G64-G65</f>
        <v>1518.1500000000087</v>
      </c>
      <c r="H66" s="78">
        <f>H64-H65</f>
        <v>427.96999999999935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D64+'[1]Report'!$U$28</f>
        <v>232153.53999999998</v>
      </c>
      <c r="E67" s="70">
        <f>E64+'[1]Report'!$U$21+'[1]Report'!$U$22+'[1]Report'!$U$23+'[1]Report'!$U$25+'[1]Report'!$U$26+'[1]Report'!$U$27</f>
        <v>51538.77999999999</v>
      </c>
      <c r="F67" s="70">
        <f>F64+'[1]Report'!$U$14</f>
        <v>13144.35</v>
      </c>
      <c r="G67" s="71">
        <f>G64+'[1]Report'!$U$37+'[1]Report'!$U$47</f>
        <v>27443.530000000002</v>
      </c>
      <c r="H67" s="71">
        <f>H64+'[1]Report'!$U$34</f>
        <v>3682.7999999999997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-11.480000000010477</v>
      </c>
      <c r="E68" s="44">
        <f>E67-E64</f>
        <v>-3784.230000000003</v>
      </c>
      <c r="F68" s="44">
        <f>F67-F64</f>
        <v>-128.42000000000007</v>
      </c>
      <c r="G68" s="44">
        <f>G67-G64</f>
        <v>-384.65000000000146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185</v>
      </c>
      <c r="F73" s="106"/>
      <c r="G73" s="110"/>
      <c r="H73" s="26">
        <v>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-4308.780000000015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>
        <v>2</v>
      </c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>
        <v>1</v>
      </c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ht="12.75">
      <c r="B93" t="s">
        <v>179</v>
      </c>
    </row>
    <row r="94" spans="2:4" ht="12.75">
      <c r="B94" s="95" t="s">
        <v>180</v>
      </c>
      <c r="C94" s="95" t="s">
        <v>181</v>
      </c>
      <c r="D94" s="95" t="s">
        <v>182</v>
      </c>
    </row>
    <row r="95" spans="2:4" ht="12.75">
      <c r="B95" s="95" t="s">
        <v>183</v>
      </c>
      <c r="C95" s="96">
        <f>'[1]Report'!$X$51</f>
        <v>361.92</v>
      </c>
      <c r="D95" s="96">
        <f>'[1]Report'!$Z$51</f>
        <v>534.22</v>
      </c>
    </row>
    <row r="96" spans="2:4" ht="12.75">
      <c r="B96" s="95" t="s">
        <v>184</v>
      </c>
      <c r="C96" s="96">
        <f>'[1]Report'!$X$30</f>
        <v>413.15999999999997</v>
      </c>
      <c r="D96" s="96">
        <f>'[1]Report'!$Z$30</f>
        <v>481.11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2017-03-14T07:19:18Z</dcterms:modified>
  <cp:category/>
  <cp:version/>
  <cp:contentType/>
  <cp:contentStatus/>
</cp:coreProperties>
</file>