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<sst xmlns="http://schemas.openxmlformats.org/spreadsheetml/2006/main" count="284" uniqueCount="179">
  <si>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</si>
  <si>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</si>
  <si>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</si>
  <si>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</si>
  <si>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</si>
  <si>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</si>
  <si>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</si>
  <si>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</si>
  <si>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</si>
  <si>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</si>
  <si>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</si>
  <si>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</si>
  <si>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</si>
  <si>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</si>
  <si>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</si>
  <si>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</si>
  <si>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</si>
  <si>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</si>
  <si>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</si>
  <si>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</si>
  <si>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</si>
  <si>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</si>
  <si>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</si>
  <si>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</si>
  <si>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</si>
  <si>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</si>
  <si>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</si>
  <si>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</si>
  <si>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</si>
  <si>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</si>
  <si>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</si>
  <si>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</si>
  <si>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</si>
  <si>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</si>
  <si>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</si>
  <si>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</si>
  <si>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</si>
  <si>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</si>
  <si>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</si>
  <si>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</si>
  <si>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</si>
  <si>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</si>
  <si>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</si>
  <si>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</si>
  <si>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</si>
  <si>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</si>
  <si>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</si>
  <si>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</si>
  <si>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</si>
  <si>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</si>
  <si>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</si>
  <si>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</si>
  <si>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</si>
  <si>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</si>
  <si>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</si>
  <si>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</si>
  <si>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</si>
  <si>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</si>
  <si>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</si>
  <si>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</si>
  <si>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</si>
  <si>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</si>
  <si>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</si>
  <si>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</si>
  <si>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</si>
  <si>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</si>
  <si>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</si>
  <si>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</si>
  <si>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</si>
  <si>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</si>
  <si>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</si>
  <si>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</si>
  <si>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</si>
  <si>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</si>
  <si>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</si>
  <si>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</si>
  <si>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</si>
  <si>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</si>
  <si>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</si>
  <si>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</si>
  <si>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</si>
  <si>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</si>
  <si>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</si>
  <si>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</si>
  <si>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</si>
  <si>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</si>
  <si>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</si>
  <si>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</si>
  <si>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</si>
  <si>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</si>
  <si>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</si>
  <si>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</si>
  <si>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</si>
  <si>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</si>
  <si>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</si>
  <si>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</si>
  <si>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</si>
  <si>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</si>
  <si>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</si>
  <si>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</si>
  <si>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</si>
  <si>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</si>
  <si>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</si>
  <si>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</si>
  <si>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</si>
  <si>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</si>
  <si>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</si>
  <si>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</si>
  <si>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</si>
  <si>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</si>
  <si>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</si>
  <si>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</si>
  <si>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</si>
  <si>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</si>
  <si>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</si>
  <si>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</si>
  <si>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</si>
  <si>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</si>
  <si>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</si>
  <si>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</si>
  <si>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</si>
  <si>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</si>
  <si>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</si>
  <si>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</si>
  <si>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</si>
  <si>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</si>
  <si>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</si>
  <si>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</si>
  <si>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</si>
  <si>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</si>
  <si>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</si>
  <si>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</si>
  <si>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</si>
  <si>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</si>
  <si>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</si>
  <si>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</si>
  <si>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</si>
  <si>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</si>
  <si>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</si>
  <si>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</si>
  <si>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</si>
  <si>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</si>
  <si>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</si>
  <si>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</si>
  <si>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</si>
  <si>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</si>
  <si>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</si>
  <si>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</si>
  <si>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</si>
  <si>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</si>
  <si>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</si>
  <si>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</si>
  <si>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</si>
  <si>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</si>
  <si>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</si>
  <si>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</si>
  <si>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</si>
  <si>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</si>
  <si>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</si>
  <si>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</si>
  <si>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</si>
  <si>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</si>
  <si>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</si>
  <si>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</si>
  <si>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</si>
  <si>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</si>
  <si>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</si>
  <si>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</si>
  <si>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</si>
  <si>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</si>
  <si>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</si>
  <si>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</si>
  <si>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</si>
  <si>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</si>
  <si>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</si>
  <si>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</si>
  <si>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</si>
  <si>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</si>
  <si>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9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</si>
</sst>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66560.45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9305.93+15458.38+4963.9+6861.4+1931.98+8229.84</f>
        <v>46751.43000000001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f>G13+G14+G20+G21+G22+G23+G31</f>
        <v>82752.95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95"/>
      <c r="F13" s="96"/>
      <c r="G13" s="65">
        <f>1349.08+11370.31</f>
        <v>12719.39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95"/>
      <c r="F14" s="96"/>
      <c r="G14" s="92">
        <f>10722.6+2144.52</f>
        <v>12867.12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95"/>
      <c r="F15" s="96"/>
      <c r="G15" s="93">
        <f>616.15+1149.69+2942.2+114.45+6875.96</f>
        <v>11698.45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95"/>
      <c r="F16" s="96"/>
      <c r="G16" s="94">
        <f>8229.84+G14-G15</f>
        <v>9398.509999999998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95"/>
      <c r="F17" s="96"/>
      <c r="G17" s="65">
        <v>5675.81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95"/>
      <c r="F18" s="96"/>
      <c r="G18" s="14">
        <f>G10</f>
        <v>66560.45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95"/>
      <c r="F19" s="96"/>
      <c r="G19" s="73">
        <f>G18+G15-G17</f>
        <v>72583.09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2033.72+10792.84</f>
        <v>12826.56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11678.8+2335.76</f>
        <v>14014.56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694.74+3473.7</f>
        <v>4168.44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21797.4+4359.48</f>
        <v>26156.88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65399.680000000015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6245.24+12907.4+4920.61+5768.37+6875.96+2023.63+1149.69+372.41+1089.51+1337.06+528.11</f>
        <v>43217.990000000005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95"/>
      <c r="F26" s="9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95"/>
      <c r="F27" s="96"/>
      <c r="G27" s="82">
        <f>2749.44+6014.23+2752.5+3126.43+2942.2+958.79+616.15+199.63+584.32+1252.55+387.58</f>
        <v>21583.820000000003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95"/>
      <c r="F28" s="96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95"/>
      <c r="F29" s="96"/>
      <c r="G29" s="70">
        <f>101.12+228.88+68.99+49.48+114.45+34.95</f>
        <v>597.8700000000001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95"/>
      <c r="F30" s="95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95"/>
      <c r="F31" s="9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95"/>
      <c r="F32" s="9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95"/>
      <c r="F33" s="9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95"/>
      <c r="F34" s="9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95"/>
      <c r="F35" s="96"/>
      <c r="G35" s="66">
        <f>G24+G10</f>
        <v>131960.13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95"/>
      <c r="F36" s="9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95"/>
      <c r="F37" s="96"/>
      <c r="G37" s="73">
        <f>G19</f>
        <v>72583.09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95"/>
      <c r="F38" s="96"/>
      <c r="G38" s="88">
        <f>G11+G12-G24</f>
        <v>64104.69999999999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5675.81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3.42</v>
      </c>
      <c r="F42" s="80" t="s">
        <v>136</v>
      </c>
      <c r="G42" s="60">
        <v>3810334293</v>
      </c>
      <c r="H42" s="61">
        <f>G13</f>
        <v>12719.39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12826.56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14014.56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4168.44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26156.88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96"/>
      <c r="H47" s="61">
        <f>SUM(H41:H46)</f>
        <v>75561.64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97262.85000000002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179.41214444488816</v>
      </c>
      <c r="E63" s="76">
        <f>E64/117.48</f>
        <v>186.7475314947225</v>
      </c>
      <c r="F63" s="76">
        <f>F64/12</f>
        <v>1567.3275</v>
      </c>
      <c r="G63" s="77">
        <f>G64/18.26</f>
        <v>1501.3017524644029</v>
      </c>
      <c r="H63" s="78">
        <f>H64/0.88</f>
        <v>38495.77272727273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44540.46+225040.64</f>
        <v>269581.10000000003</v>
      </c>
      <c r="E64" s="65">
        <f>16146.91+1151.48+4640.71</f>
        <v>21939.1</v>
      </c>
      <c r="F64" s="65">
        <f>2494.04+181.87+16132.02</f>
        <v>18807.93</v>
      </c>
      <c r="G64" s="72">
        <f>3319.1+1126.66+17047.12+5920.89</f>
        <v>27413.769999999997</v>
      </c>
      <c r="H64" s="68">
        <f>17150.36+(16725.92)</f>
        <v>33876.28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58423.45+2197.52+123987.64+12797.01+23862.33</f>
        <v>221267.95</v>
      </c>
      <c r="E65" s="65">
        <f>1423.73+2039.58+4253.18+7587.02+474.04+555.13</f>
        <v>16332.68</v>
      </c>
      <c r="F65" s="65">
        <f>2375.98+86.83+6259.86+53.22+0.46+84.53+554.13+1252.27</f>
        <v>10667.279999999999</v>
      </c>
      <c r="G65" s="69">
        <f>1198.98+22.35+2112.55+3528.56+81.24+6310.46+796.01+1612.81+269.89+539.77</f>
        <v>16472.62</v>
      </c>
      <c r="H65" s="69">
        <f>2731.83+109.52+6219.68+0.24+553.53</f>
        <v>9614.800000000001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48313.15000000002</v>
      </c>
      <c r="E66" s="76">
        <f>E64-E65</f>
        <v>5606.419999999998</v>
      </c>
      <c r="F66" s="76">
        <f>F64-F65</f>
        <v>8140.6500000000015</v>
      </c>
      <c r="G66" s="78">
        <f>G64-G65</f>
        <v>10941.149999999998</v>
      </c>
      <c r="H66" s="78">
        <f>H64-H65</f>
        <v>24261.479999999996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44540.46+225040.64</f>
        <v>269581.10000000003</v>
      </c>
      <c r="E67" s="70">
        <f>4574.52+16310.53+1162.83</f>
        <v>22047.880000000005</v>
      </c>
      <c r="F67" s="70">
        <f>2523.28+181.87+15854.28</f>
        <v>18559.43</v>
      </c>
      <c r="G67" s="71">
        <f>11842.98+34012.89+7560+2562.82</f>
        <v>55978.689999999995</v>
      </c>
      <c r="H67" s="71">
        <f>356.4</f>
        <v>356.4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108.78000000000611</v>
      </c>
      <c r="F68" s="44">
        <f>F67-F64</f>
        <v>-248.5</v>
      </c>
      <c r="G68" s="44">
        <f>G67-G64</f>
        <v>28564.92</v>
      </c>
      <c r="H68" s="44">
        <f>H67-H64</f>
        <v>-33519.88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97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95"/>
      <c r="G73" s="96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95"/>
      <c r="G74" s="96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95"/>
      <c r="G75" s="9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97"/>
      <c r="F76" s="105"/>
      <c r="G76" s="106"/>
      <c r="H76" s="26">
        <f>D68+E68+F68+G68+H68</f>
        <v>-5094.679999999993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>
        <v>4</v>
      </c>
      <c r="F78" s="95"/>
      <c r="G78" s="9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>
        <v>2</v>
      </c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1" t="s">
        <v>167</v>
      </c>
      <c r="F80" s="102"/>
      <c r="G80" s="102"/>
      <c r="H80" s="103"/>
    </row>
    <row r="81" ht="12.75">
      <c r="A81" s="1"/>
    </row>
    <row r="82" ht="12.75">
      <c r="A82" s="1"/>
    </row>
    <row r="83" spans="1:8" ht="38.25" customHeight="1">
      <c r="A83" s="100" t="s">
        <v>172</v>
      </c>
      <c r="B83" s="100"/>
      <c r="C83" s="100"/>
      <c r="D83" s="100"/>
      <c r="E83" s="100"/>
      <c r="F83" s="100"/>
      <c r="G83" s="100"/>
      <c r="H83" s="10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2016-03-24T03:44:07Z</dcterms:modified>
  <cp:category/>
  <cp:version/>
  <cp:contentType/>
  <cp:contentStatus/>
</cp:coreProperties>
</file>