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<sst xmlns="http://schemas.openxmlformats.org/spreadsheetml/2006/main" count="301" uniqueCount="195">
  <si>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</si>
  <si>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</si>
  <si>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</si>
  <si>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</si>
  <si>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</si>
  <si>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</si>
  <si>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</si>
  <si>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</si>
  <si>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</si>
  <si>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</si>
  <si>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</si>
  <si>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</si>
  <si>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</si>
  <si>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</si>
  <si>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</si>
  <si>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</si>
  <si>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</si>
  <si>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</si>
  <si>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</si>
  <si>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</si>
  <si>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</si>
  <si>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</si>
  <si>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</si>
  <si>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</si>
  <si>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</si>
  <si>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</si>
  <si>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</si>
  <si>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</si>
  <si>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</si>
  <si>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</si>
  <si>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</si>
  <si>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</si>
  <si>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</si>
  <si>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</si>
  <si>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</si>
  <si>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</si>
  <si>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</si>
  <si>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</si>
  <si>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</si>
  <si>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</si>
  <si>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</si>
  <si>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</si>
  <si>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</si>
  <si>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</si>
  <si>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</si>
  <si>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</si>
  <si>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</si>
  <si>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</si>
  <si>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</si>
  <si>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</si>
  <si>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</si>
  <si>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</si>
  <si>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</si>
  <si>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</si>
  <si>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</si>
  <si>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</si>
  <si>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</si>
  <si>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</si>
  <si>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</si>
  <si>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</si>
  <si>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</si>
  <si>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</si>
  <si>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</si>
  <si>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</si>
  <si>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</si>
  <si>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</si>
  <si>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</si>
  <si>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</si>
  <si>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</si>
  <si>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</si>
  <si>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</si>
  <si>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</si>
  <si>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</si>
  <si>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</si>
  <si>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</si>
  <si>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</si>
  <si>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</si>
  <si>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</si>
  <si>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</si>
  <si>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</si>
  <si>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</si>
  <si>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</si>
  <si>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</si>
  <si>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</si>
  <si>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</si>
  <si>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</si>
  <si>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</si>
  <si>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</si>
  <si>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</si>
  <si>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</si>
  <si>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</si>
  <si>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</si>
  <si>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</si>
  <si>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</si>
  <si>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</si>
  <si>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</si>
  <si>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</si>
  <si>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</si>
  <si>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</si>
  <si>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</si>
  <si>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</si>
  <si>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</si>
  <si>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</si>
  <si>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</si>
  <si>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</si>
  <si>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</si>
  <si>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</si>
  <si>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</si>
  <si>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</si>
  <si>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</si>
  <si>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</si>
  <si>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</si>
  <si>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</si>
  <si>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</si>
  <si>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</si>
  <si>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</si>
  <si>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</si>
  <si>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</si>
  <si>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</si>
  <si>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</si>
  <si>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</si>
  <si>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</si>
  <si>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</si>
  <si>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</si>
  <si>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</si>
  <si>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</si>
  <si>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</si>
  <si>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</si>
  <si>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</si>
  <si>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</si>
  <si>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</si>
  <si>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</si>
  <si>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</si>
  <si>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</si>
  <si>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</si>
  <si>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</si>
  <si>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</si>
  <si>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</si>
  <si>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</si>
  <si>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</si>
  <si>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</si>
  <si>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</si>
  <si>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</si>
  <si>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</si>
  <si>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</si>
  <si>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</si>
  <si>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</si>
  <si>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</si>
  <si>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</si>
  <si>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</si>
  <si>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</si>
  <si>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</si>
  <si>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</si>
  <si>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</si>
  <si>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</si>
  <si>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</si>
  <si>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</si>
  <si>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</si>
  <si>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</si>
  <si>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</si>
  <si>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</si>
  <si>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</si>
  <si>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</si>
  <si>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</si>
  <si>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</si>
  <si>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</si>
  <si>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</si>
  <si>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</si>
  <si>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</si>
  <si>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</si>
  <si>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</si>
  <si>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</si>
  <si>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</si>
  <si>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</si>
  <si>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</si>
  <si>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</si>
  <si>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</si>
  <si>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</si>
  <si>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</si>
  <si>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</si>
  <si>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</si>
  <si>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</si>
  <si>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</si>
  <si>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</si>
  <si>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</si>
  <si>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</si>
  <si>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</si>
  <si>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</si>
  <si>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</si>
  <si>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</si>
  <si>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</si>
  <si>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ул.Пушкина,3Б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</si>
  <si>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</si>
  <si>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</si>
  <si>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9,13,16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</si>
</sst>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81" sqref="K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191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3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8">
        <v>100804.32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7">
        <v>79794.38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6" t="s">
        <v>23</v>
      </c>
      <c r="E12" s="147"/>
      <c r="F12" s="148"/>
      <c r="G12" s="78">
        <f>G13+G14+G20+G21+G22+G23+G31+G24</f>
        <v>305156.71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60">
        <v>27476.88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79">
        <f>30012.72+G32</f>
        <v>32366.760000000002</v>
      </c>
      <c r="H14" s="5"/>
    </row>
    <row r="15" spans="1:8" ht="26.25" customHeight="1" thickBot="1">
      <c r="A15" s="4"/>
      <c r="B15" s="6"/>
      <c r="C15" s="3" t="s">
        <v>16</v>
      </c>
      <c r="D15" s="129" t="s">
        <v>151</v>
      </c>
      <c r="E15" s="130"/>
      <c r="F15" s="131"/>
      <c r="G15" s="80">
        <f>29458.58+G34</f>
        <v>32008.79</v>
      </c>
      <c r="H15" s="5"/>
    </row>
    <row r="16" spans="1:8" ht="13.5" customHeight="1" thickBot="1">
      <c r="A16" s="4"/>
      <c r="B16" s="6"/>
      <c r="C16" s="3" t="s">
        <v>16</v>
      </c>
      <c r="D16" s="129" t="s">
        <v>152</v>
      </c>
      <c r="E16" s="130"/>
      <c r="F16" s="131"/>
      <c r="G16" s="81">
        <f>11511.04+G37</f>
        <v>11511.04</v>
      </c>
      <c r="H16" s="44"/>
    </row>
    <row r="17" spans="1:8" ht="13.5" customHeight="1" thickBot="1">
      <c r="A17" s="4"/>
      <c r="B17" s="6"/>
      <c r="C17" s="3" t="s">
        <v>16</v>
      </c>
      <c r="D17" s="129" t="s">
        <v>153</v>
      </c>
      <c r="E17" s="130"/>
      <c r="F17" s="131"/>
      <c r="G17" s="60">
        <v>5916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3">
        <f>G10</f>
        <v>100804.32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65">
        <f>G18+G15-G17</f>
        <v>126897.11000000002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54248.64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2" t="s">
        <v>146</v>
      </c>
      <c r="E21" s="133"/>
      <c r="F21" s="134"/>
      <c r="G21" s="59">
        <v>45794.4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2" t="s">
        <v>147</v>
      </c>
      <c r="E22" s="133"/>
      <c r="F22" s="134"/>
      <c r="G22" s="59">
        <v>11554.2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5" t="s">
        <v>148</v>
      </c>
      <c r="E23" s="136"/>
      <c r="F23" s="137"/>
      <c r="G23" s="59">
        <v>89755.92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5" t="s">
        <v>186</v>
      </c>
      <c r="E24" s="136"/>
      <c r="F24" s="137"/>
      <c r="G24" s="59">
        <v>3170.46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2" t="s">
        <v>35</v>
      </c>
      <c r="E25" s="133"/>
      <c r="F25" s="134"/>
      <c r="G25" s="76">
        <f>G26+G33</f>
        <v>299072.77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71">
        <v>251684.19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1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1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1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1"/>
      <c r="G30" s="97"/>
      <c r="H30" s="72"/>
      <c r="I30" s="69"/>
    </row>
    <row r="31" spans="1:9" ht="13.5" customHeight="1" thickBot="1">
      <c r="A31" s="4"/>
      <c r="B31" s="12"/>
      <c r="C31" s="3"/>
      <c r="D31" s="129" t="s">
        <v>166</v>
      </c>
      <c r="E31" s="130"/>
      <c r="F31" s="130"/>
      <c r="G31" s="74">
        <v>40789.45</v>
      </c>
      <c r="H31" s="73"/>
      <c r="I31" s="69"/>
    </row>
    <row r="32" spans="1:9" ht="13.5" customHeight="1" thickBot="1">
      <c r="A32" s="4"/>
      <c r="B32" s="12"/>
      <c r="C32" s="3"/>
      <c r="D32" s="129" t="s">
        <v>192</v>
      </c>
      <c r="E32" s="130"/>
      <c r="F32" s="130"/>
      <c r="G32" s="74">
        <v>2354.04</v>
      </c>
      <c r="H32" s="73"/>
      <c r="I32" s="69"/>
    </row>
    <row r="33" spans="1:10" ht="13.5" customHeight="1" thickBot="1">
      <c r="A33" s="4"/>
      <c r="B33" s="12"/>
      <c r="C33" s="3"/>
      <c r="D33" s="129" t="s">
        <v>167</v>
      </c>
      <c r="E33" s="130"/>
      <c r="F33" s="130"/>
      <c r="G33" s="74">
        <v>47388.58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9" t="s">
        <v>181</v>
      </c>
      <c r="E34" s="130"/>
      <c r="F34" s="152"/>
      <c r="G34" s="75">
        <v>2550.21</v>
      </c>
      <c r="H34" s="73"/>
      <c r="I34" s="82"/>
    </row>
    <row r="35" spans="1:9" ht="13.5" customHeight="1" thickBot="1">
      <c r="A35" s="4"/>
      <c r="B35" s="12"/>
      <c r="C35" s="3"/>
      <c r="D35" s="129" t="s">
        <v>169</v>
      </c>
      <c r="E35" s="130"/>
      <c r="F35" s="130"/>
      <c r="G35" s="75">
        <v>7476.92</v>
      </c>
      <c r="H35" s="73"/>
      <c r="I35" s="69"/>
    </row>
    <row r="36" spans="1:9" ht="13.5" customHeight="1" thickBot="1">
      <c r="A36" s="4"/>
      <c r="B36" s="12"/>
      <c r="C36" s="3"/>
      <c r="D36" s="129" t="s">
        <v>168</v>
      </c>
      <c r="E36" s="130"/>
      <c r="F36" s="130"/>
      <c r="G36" s="104">
        <f>G35+G31-G33</f>
        <v>877.7899999999936</v>
      </c>
      <c r="H36" s="73"/>
      <c r="I36" s="69"/>
    </row>
    <row r="37" spans="1:9" ht="13.5" customHeight="1" thickBot="1">
      <c r="A37" s="4"/>
      <c r="B37" s="12"/>
      <c r="C37" s="3"/>
      <c r="D37" s="129" t="s">
        <v>193</v>
      </c>
      <c r="E37" s="130"/>
      <c r="F37" s="130"/>
      <c r="G37" s="125">
        <f>196.17+G32-G34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9" t="s">
        <v>51</v>
      </c>
      <c r="E38" s="130"/>
      <c r="F38" s="131"/>
      <c r="G38" s="61">
        <f>G25+G40</f>
        <v>425969.88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1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9" t="s">
        <v>55</v>
      </c>
      <c r="E40" s="130"/>
      <c r="F40" s="131"/>
      <c r="G40" s="65">
        <f>G19</f>
        <v>126897.11000000002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9" t="s">
        <v>57</v>
      </c>
      <c r="E41" s="130"/>
      <c r="F41" s="131"/>
      <c r="G41" s="45">
        <f>G11+G12+G31-G25</f>
        <v>126667.77000000002</v>
      </c>
      <c r="H41" s="45"/>
    </row>
    <row r="42" spans="1:8" ht="38.25" customHeight="1" thickBot="1">
      <c r="A42" s="149" t="s">
        <v>58</v>
      </c>
      <c r="B42" s="150"/>
      <c r="C42" s="150"/>
      <c r="D42" s="150"/>
      <c r="E42" s="150"/>
      <c r="F42" s="188"/>
      <c r="G42" s="150"/>
      <c r="H42" s="190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5916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1.92</v>
      </c>
      <c r="F45" s="54" t="s">
        <v>190</v>
      </c>
      <c r="G45" s="55">
        <v>3837002062</v>
      </c>
      <c r="H45" s="56">
        <f>G13</f>
        <v>27476.88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54248.64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45794.4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11554.2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89755.92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5"/>
      <c r="G50" s="131"/>
      <c r="H50" s="56">
        <f>SUM(H44:H49)</f>
        <v>234746.04000000004</v>
      </c>
    </row>
    <row r="51" spans="1:8" ht="19.5" customHeight="1" thickBot="1">
      <c r="A51" s="149" t="s">
        <v>64</v>
      </c>
      <c r="B51" s="150"/>
      <c r="C51" s="150"/>
      <c r="D51" s="150"/>
      <c r="E51" s="150"/>
      <c r="F51" s="150"/>
      <c r="G51" s="150"/>
      <c r="H51" s="151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3" t="s">
        <v>138</v>
      </c>
      <c r="E52" s="154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3" t="s">
        <v>69</v>
      </c>
      <c r="E53" s="154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3" t="s">
        <v>70</v>
      </c>
      <c r="E54" s="154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3" t="s">
        <v>72</v>
      </c>
      <c r="E55" s="154"/>
      <c r="F55" s="112">
        <v>0</v>
      </c>
      <c r="G55" s="110"/>
      <c r="H55" s="113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8" t="s">
        <v>15</v>
      </c>
      <c r="E57" s="13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8" t="s">
        <v>18</v>
      </c>
      <c r="E58" s="13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8" t="s">
        <v>20</v>
      </c>
      <c r="E59" s="13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8" t="s">
        <v>53</v>
      </c>
      <c r="E60" s="13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8" t="s">
        <v>55</v>
      </c>
      <c r="E61" s="13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4" t="s">
        <v>57</v>
      </c>
      <c r="E62" s="195"/>
      <c r="F62" s="52">
        <f>D69+E69+F69+G69+H69</f>
        <v>-20345.189999999995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1122.948376068376</v>
      </c>
      <c r="G66" s="87">
        <f>G67/((21.48+22.34)/2)</f>
        <v>746.5741670470105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16423.12</v>
      </c>
      <c r="G67" s="64">
        <v>16357.44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15506.08</v>
      </c>
      <c r="G68" s="63">
        <v>37619.67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917.039999999999</v>
      </c>
      <c r="G69" s="68">
        <f>G67-G68</f>
        <v>-21262.229999999996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16074.44</v>
      </c>
      <c r="G70" s="100">
        <v>15276.45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348.6799999999985</v>
      </c>
      <c r="G71" s="39">
        <f>G67-G70</f>
        <v>1080.9899999999998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7" t="s">
        <v>142</v>
      </c>
      <c r="E72" s="198"/>
      <c r="F72" s="198"/>
      <c r="G72" s="198"/>
      <c r="H72" s="19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0" t="s">
        <v>142</v>
      </c>
      <c r="E73" s="141"/>
      <c r="F73" s="141"/>
      <c r="G73" s="141"/>
      <c r="H73" s="14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9" t="s">
        <v>100</v>
      </c>
      <c r="B75" s="150"/>
      <c r="C75" s="150"/>
      <c r="D75" s="150"/>
      <c r="E75" s="150"/>
      <c r="F75" s="150"/>
      <c r="G75" s="150"/>
      <c r="H75" s="151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43" t="s">
        <v>175</v>
      </c>
      <c r="F76" s="144"/>
      <c r="G76" s="145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43"/>
      <c r="F77" s="144"/>
      <c r="G77" s="145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43"/>
      <c r="F78" s="144"/>
      <c r="G78" s="145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26"/>
      <c r="F79" s="127"/>
      <c r="G79" s="128"/>
      <c r="H79" s="103">
        <v>-6664.5</v>
      </c>
    </row>
    <row r="80" spans="1:8" ht="25.5" customHeight="1" thickBot="1">
      <c r="A80" s="149" t="s">
        <v>106</v>
      </c>
      <c r="B80" s="150"/>
      <c r="C80" s="150"/>
      <c r="D80" s="150"/>
      <c r="E80" s="150"/>
      <c r="F80" s="150"/>
      <c r="G80" s="150"/>
      <c r="H80" s="151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62" t="s">
        <v>194</v>
      </c>
      <c r="F81" s="163"/>
      <c r="G81" s="164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5">
        <v>9</v>
      </c>
      <c r="F82" s="166"/>
      <c r="G82" s="167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9" t="s">
        <v>159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164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9" t="s">
        <v>114</v>
      </c>
      <c r="D89" s="160"/>
      <c r="E89" s="161"/>
    </row>
    <row r="90" spans="1:5" ht="18.75" customHeight="1" thickBot="1">
      <c r="A90" s="26">
        <v>2</v>
      </c>
      <c r="B90" s="4" t="s">
        <v>115</v>
      </c>
      <c r="C90" s="159" t="s">
        <v>116</v>
      </c>
      <c r="D90" s="160"/>
      <c r="E90" s="161"/>
    </row>
    <row r="91" spans="1:5" ht="16.5" customHeight="1" thickBot="1">
      <c r="A91" s="26">
        <v>3</v>
      </c>
      <c r="B91" s="4" t="s">
        <v>117</v>
      </c>
      <c r="C91" s="159" t="s">
        <v>118</v>
      </c>
      <c r="D91" s="160"/>
      <c r="E91" s="161"/>
    </row>
    <row r="92" spans="1:5" ht="13.5" thickBot="1">
      <c r="A92" s="26">
        <v>4</v>
      </c>
      <c r="B92" s="4" t="s">
        <v>16</v>
      </c>
      <c r="C92" s="159" t="s">
        <v>119</v>
      </c>
      <c r="D92" s="160"/>
      <c r="E92" s="161"/>
    </row>
    <row r="93" spans="1:5" ht="24" customHeight="1" thickBot="1">
      <c r="A93" s="26">
        <v>5</v>
      </c>
      <c r="B93" s="4" t="s">
        <v>85</v>
      </c>
      <c r="C93" s="159" t="s">
        <v>120</v>
      </c>
      <c r="D93" s="160"/>
      <c r="E93" s="161"/>
    </row>
    <row r="94" spans="1:5" ht="21" customHeight="1" thickBot="1">
      <c r="A94" s="27">
        <v>6</v>
      </c>
      <c r="B94" s="28" t="s">
        <v>121</v>
      </c>
      <c r="C94" s="159" t="s">
        <v>122</v>
      </c>
      <c r="D94" s="160"/>
      <c r="E94" s="161"/>
    </row>
    <row r="96" spans="2:3" ht="15">
      <c r="B96" s="196" t="s">
        <v>170</v>
      </c>
      <c r="C96" s="196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3970.39</v>
      </c>
      <c r="D98" s="84">
        <v>5764.19</v>
      </c>
      <c r="E98" s="85">
        <v>0</v>
      </c>
      <c r="F98" s="94">
        <f>C98+D98-E98</f>
        <v>9734.58</v>
      </c>
    </row>
    <row r="99" spans="2:6" ht="22.5">
      <c r="B99" s="93" t="s">
        <v>174</v>
      </c>
      <c r="C99" s="84">
        <v>2354.85</v>
      </c>
      <c r="D99" s="84">
        <v>60.77</v>
      </c>
      <c r="E99" s="85">
        <v>0</v>
      </c>
      <c r="F99" s="94">
        <f>C99+D99-E99</f>
        <v>2415.62</v>
      </c>
    </row>
  </sheetData>
  <sheetProtection/>
  <mergeCells count="73">
    <mergeCell ref="D32:F32"/>
    <mergeCell ref="D37:F37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A1:H1"/>
    <mergeCell ref="D4:F4"/>
    <mergeCell ref="D5:F5"/>
    <mergeCell ref="D6:F6"/>
    <mergeCell ref="D3:F3"/>
    <mergeCell ref="D8:F8"/>
    <mergeCell ref="A7:H7"/>
    <mergeCell ref="D33:F33"/>
    <mergeCell ref="A42:H42"/>
    <mergeCell ref="C89:E89"/>
    <mergeCell ref="C90:E90"/>
    <mergeCell ref="C91:E91"/>
    <mergeCell ref="E81:G81"/>
    <mergeCell ref="E82:G82"/>
    <mergeCell ref="A86:H86"/>
    <mergeCell ref="E83:H83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E79:G79"/>
    <mergeCell ref="D19:F19"/>
    <mergeCell ref="D22:F22"/>
    <mergeCell ref="D23:F23"/>
    <mergeCell ref="D60:E60"/>
    <mergeCell ref="D28:F28"/>
    <mergeCell ref="D31:F31"/>
    <mergeCell ref="D36:F36"/>
    <mergeCell ref="D73:H73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2019-03-21T07:17:53Z</dcterms:modified>
  <cp:category/>
  <cp:version/>
  <cp:contentType/>
  <cp:contentStatus/>
</cp:coreProperties>
</file>