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<sst xmlns="http://schemas.openxmlformats.org/spreadsheetml/2006/main" count="284" uniqueCount="179">
  <si>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</si>
  <si>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</si>
  <si>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</si>
  <si>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</si>
  <si>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</si>
  <si>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</si>
  <si>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</si>
  <si>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</si>
  <si>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</si>
  <si>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</si>
  <si>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</si>
  <si>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</si>
  <si>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</si>
  <si>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</si>
  <si>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</si>
  <si>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</si>
  <si>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</si>
  <si>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</si>
  <si>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</si>
  <si>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</si>
  <si>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</si>
  <si>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</si>
  <si>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</si>
  <si>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</si>
  <si>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</si>
  <si>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</si>
  <si>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</si>
  <si>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</si>
  <si>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</si>
  <si>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</si>
  <si>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</si>
  <si>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</si>
  <si>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</si>
  <si>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</si>
  <si>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</si>
  <si>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</si>
  <si>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</si>
  <si>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</si>
  <si>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</si>
  <si>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</si>
  <si>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</si>
  <si>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</si>
  <si>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</si>
  <si>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</si>
  <si>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</si>
  <si>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</si>
  <si>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</si>
  <si>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</si>
  <si>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</si>
  <si>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</si>
  <si>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</si>
  <si>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</si>
  <si>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</si>
  <si>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</si>
  <si>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</si>
  <si>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</si>
  <si>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</si>
  <si>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</si>
  <si>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</si>
  <si>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</si>
  <si>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</si>
  <si>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</si>
  <si>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</si>
  <si>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</si>
  <si>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</si>
  <si>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</si>
  <si>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</si>
  <si>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</si>
  <si>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</si>
  <si>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</si>
  <si>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</si>
  <si>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</si>
  <si>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</si>
  <si>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</si>
  <si>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</si>
  <si>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</si>
  <si>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</si>
  <si>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</si>
  <si>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</si>
  <si>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</si>
  <si>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</si>
  <si>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</si>
  <si>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</si>
  <si>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</si>
  <si>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</si>
  <si>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</si>
  <si>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</si>
  <si>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</si>
  <si>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</si>
  <si>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</si>
  <si>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</si>
  <si>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</si>
  <si>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</si>
  <si>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</si>
  <si>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</si>
  <si>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</si>
  <si>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</si>
  <si>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</si>
  <si>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</si>
  <si>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</si>
  <si>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</si>
  <si>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</si>
  <si>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</si>
  <si>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</si>
  <si>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</si>
  <si>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</si>
  <si>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</si>
  <si>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</si>
  <si>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</si>
  <si>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</si>
  <si>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</si>
  <si>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</si>
  <si>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</si>
  <si>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</si>
  <si>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</si>
  <si>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</si>
  <si>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</si>
  <si>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</si>
  <si>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</si>
  <si>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</si>
  <si>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</si>
  <si>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</si>
  <si>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</si>
  <si>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</si>
  <si>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</si>
  <si>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</si>
  <si>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</si>
  <si>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</si>
  <si>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</si>
  <si>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</si>
  <si>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</si>
  <si>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</si>
  <si>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</si>
  <si>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</si>
  <si>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</si>
  <si>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</si>
  <si>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</si>
  <si>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</si>
  <si>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</si>
  <si>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</si>
  <si>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</si>
  <si>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</si>
  <si>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</si>
  <si>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</si>
  <si>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</si>
  <si>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</si>
  <si>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</si>
  <si>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</si>
  <si>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</si>
  <si>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</si>
  <si>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</si>
  <si>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</si>
  <si>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</si>
  <si>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</si>
  <si>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</si>
  <si>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</si>
  <si>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</si>
  <si>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</si>
  <si>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</si>
  <si>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</si>
  <si>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</si>
  <si>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</si>
  <si>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</si>
  <si>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</si>
  <si>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</si>
  <si>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</si>
  <si>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</si>
  <si>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</si>
  <si>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</si>
  <si>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</si>
  <si>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</si>
  <si>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</si>
  <si>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</si>
  <si>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</si>
  <si>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</si>
  <si>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</si>
  <si>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</si>
  <si>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</si>
  <si>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МОСКОВСКАЯ, д. 3  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</si>
</sst>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23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4">
      <selection activeCell="E78" sqref="E78:G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42369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v>56827.62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6474.95+18425.28+7761.56+9722.88+2840.15+9175.46</f>
        <v>54400.28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f>G13+G14+G20+G21+G22+G23+G31</f>
        <v>203422.97000000003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1" t="s">
        <v>26</v>
      </c>
      <c r="E13" s="102"/>
      <c r="F13" s="103"/>
      <c r="G13" s="65">
        <f>3388.88+24231.15</f>
        <v>27620.030000000002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1" t="s">
        <v>29</v>
      </c>
      <c r="E14" s="102"/>
      <c r="F14" s="103"/>
      <c r="G14" s="92">
        <f>5386.86+26913</f>
        <v>32299.86</v>
      </c>
      <c r="H14" s="5"/>
    </row>
    <row r="15" spans="1:8" ht="26.25" customHeight="1" thickBot="1">
      <c r="A15" s="4"/>
      <c r="B15" s="6"/>
      <c r="C15" s="3" t="s">
        <v>16</v>
      </c>
      <c r="D15" s="101" t="s">
        <v>156</v>
      </c>
      <c r="E15" s="102"/>
      <c r="F15" s="103"/>
      <c r="G15" s="93">
        <f>2778.75+580.88+24426.92+792.46+4832.81</f>
        <v>33411.82</v>
      </c>
      <c r="H15" s="5"/>
    </row>
    <row r="16" spans="1:8" ht="13.5" customHeight="1" thickBot="1">
      <c r="A16" s="4"/>
      <c r="B16" s="6"/>
      <c r="C16" s="3" t="s">
        <v>16</v>
      </c>
      <c r="D16" s="101" t="s">
        <v>157</v>
      </c>
      <c r="E16" s="102"/>
      <c r="F16" s="103"/>
      <c r="G16" s="94">
        <f>9175.46+G14-G15</f>
        <v>8063.5</v>
      </c>
      <c r="H16" s="49"/>
    </row>
    <row r="17" spans="1:8" ht="13.5" customHeight="1" thickBot="1">
      <c r="A17" s="4"/>
      <c r="B17" s="6"/>
      <c r="C17" s="3" t="s">
        <v>16</v>
      </c>
      <c r="D17" s="101" t="s">
        <v>158</v>
      </c>
      <c r="E17" s="102"/>
      <c r="F17" s="103"/>
      <c r="G17" s="65">
        <v>8734.71</v>
      </c>
      <c r="H17" s="5"/>
    </row>
    <row r="18" spans="1:8" ht="24.75" customHeight="1" thickBot="1">
      <c r="A18" s="4"/>
      <c r="B18" s="6"/>
      <c r="C18" s="3" t="s">
        <v>16</v>
      </c>
      <c r="D18" s="101" t="s">
        <v>18</v>
      </c>
      <c r="E18" s="102"/>
      <c r="F18" s="103"/>
      <c r="G18" s="14">
        <f>G10</f>
        <v>56827.62</v>
      </c>
      <c r="H18" s="5"/>
    </row>
    <row r="19" spans="1:8" ht="27" customHeight="1" thickBot="1">
      <c r="A19" s="4"/>
      <c r="B19" s="6"/>
      <c r="C19" s="3" t="s">
        <v>16</v>
      </c>
      <c r="D19" s="101" t="s">
        <v>55</v>
      </c>
      <c r="E19" s="102"/>
      <c r="F19" s="103"/>
      <c r="G19" s="73">
        <f>G18+G15-G17</f>
        <v>81504.73000000001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5108.6+27089.52</f>
        <v>32198.120000000003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5867.3+29313.3</f>
        <v>35180.6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f>1745.1+8718.6</f>
        <v>10463.7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f>10950.66+54710</f>
        <v>65660.66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178303.48000000004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3041.04+9821.74+4541.76+5263.59+1564.97+4832.81+7860.66+24426.92+18683+49684.43+22818.25</f>
        <v>152539.17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1" t="s">
        <v>41</v>
      </c>
      <c r="E26" s="102"/>
      <c r="F26" s="10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1" t="s">
        <v>44</v>
      </c>
      <c r="E27" s="102"/>
      <c r="F27" s="103"/>
      <c r="G27" s="82">
        <f>498.56+1610.99+751.55+863.17+256.74+792.46+893.06+2778.75+3025.47+2352.31+5603.45+2610.91</f>
        <v>22037.42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1" t="s">
        <v>47</v>
      </c>
      <c r="E28" s="102"/>
      <c r="F28" s="103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1" t="s">
        <v>124</v>
      </c>
      <c r="E29" s="102"/>
      <c r="F29" s="103"/>
      <c r="G29" s="70">
        <f>210.86+580.88+620.15+440.34+1323.24+551.42</f>
        <v>3726.89</v>
      </c>
      <c r="H29" s="83"/>
      <c r="I29" s="79"/>
    </row>
    <row r="30" spans="1:9" ht="13.5" customHeight="1" thickBot="1">
      <c r="A30" s="4"/>
      <c r="B30" s="13"/>
      <c r="C30" s="3"/>
      <c r="D30" s="101" t="s">
        <v>166</v>
      </c>
      <c r="E30" s="102"/>
      <c r="F30" s="102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1" t="s">
        <v>174</v>
      </c>
      <c r="E31" s="102"/>
      <c r="F31" s="102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1" t="s">
        <v>175</v>
      </c>
      <c r="E32" s="102"/>
      <c r="F32" s="102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1" t="s">
        <v>177</v>
      </c>
      <c r="E33" s="102"/>
      <c r="F33" s="102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1" t="s">
        <v>176</v>
      </c>
      <c r="E34" s="102"/>
      <c r="F34" s="102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1" t="s">
        <v>51</v>
      </c>
      <c r="E35" s="102"/>
      <c r="F35" s="103"/>
      <c r="G35" s="66">
        <f>G24+G10</f>
        <v>235131.10000000003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1" t="s">
        <v>53</v>
      </c>
      <c r="E36" s="102"/>
      <c r="F36" s="103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1" t="s">
        <v>55</v>
      </c>
      <c r="E37" s="102"/>
      <c r="F37" s="103"/>
      <c r="G37" s="73">
        <f>G19</f>
        <v>81504.73000000001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1" t="s">
        <v>57</v>
      </c>
      <c r="E38" s="102"/>
      <c r="F38" s="103"/>
      <c r="G38" s="88">
        <f>G11+G12-G24</f>
        <v>79519.76999999999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8734.71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2.94</v>
      </c>
      <c r="F42" s="80" t="s">
        <v>136</v>
      </c>
      <c r="G42" s="60">
        <v>3810334293</v>
      </c>
      <c r="H42" s="61">
        <f>G13</f>
        <v>27620.030000000002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32198.120000000003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>
        <f>G21</f>
        <v>35180.6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10463.7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65660.66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103"/>
      <c r="H47" s="61">
        <f>SUM(H41:H46)</f>
        <v>179857.82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6500.080000000098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450.37130801687766</v>
      </c>
      <c r="E63" s="76">
        <f>E64/117.48</f>
        <v>1050.562223357167</v>
      </c>
      <c r="F63" s="76">
        <f>F64/12</f>
        <v>2241.5925</v>
      </c>
      <c r="G63" s="77">
        <f>G64/18.26</f>
        <v>3301.3006571741507</v>
      </c>
      <c r="H63" s="78">
        <f>H64/0.88</f>
        <v>1281.5227272727273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111882.04+564836.88</f>
        <v>676718.92</v>
      </c>
      <c r="E64" s="65">
        <f>30258.2+90038.37+3123.48</f>
        <v>123420.04999999999</v>
      </c>
      <c r="F64" s="65">
        <f>3737.25+483.01+22678.85</f>
        <v>26899.11</v>
      </c>
      <c r="G64" s="72">
        <f>7766.27+2681.33+37048.51+12785.64</f>
        <v>60281.75</v>
      </c>
      <c r="H64" s="68">
        <f>180.84+946.9</f>
        <v>1127.74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59453.51+10456.41+468350.96+16459.34+116716.58</f>
        <v>671436.7999999999</v>
      </c>
      <c r="E65" s="65">
        <f>387.81+52.48+2401.55+10614.17+808.6+72230.06+4604.86+27752.99</f>
        <v>118852.52</v>
      </c>
      <c r="F65" s="65">
        <f>2073.13+263.41+22402.12+53.67+14.83+1897.66+690.5+4068.27</f>
        <v>31463.59</v>
      </c>
      <c r="G65" s="69">
        <f>1238.57+113.32+10280.79+3653.5+391.39+31411.83+425.49+2548.16+1321.03+7697.48</f>
        <v>59081.56</v>
      </c>
      <c r="H65" s="69">
        <f>105.85+20.74+896.57+84.96+4.9</f>
        <v>1113.0200000000002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5282.120000000112</v>
      </c>
      <c r="E66" s="76">
        <f>E64-E65</f>
        <v>4567.529999999984</v>
      </c>
      <c r="F66" s="76">
        <f>F64-F65</f>
        <v>-4564.48</v>
      </c>
      <c r="G66" s="78">
        <f>G64-G65</f>
        <v>1200.1900000000023</v>
      </c>
      <c r="H66" s="78">
        <f>H64-H65</f>
        <v>14.7199999999998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111882.04+564836.88</f>
        <v>676718.92</v>
      </c>
      <c r="E67" s="70">
        <f>29094.53+94139.95+3183.86</f>
        <v>126418.34</v>
      </c>
      <c r="F67" s="70">
        <f>4584.14+483.01+22946.69</f>
        <v>28013.84</v>
      </c>
      <c r="G67" s="71">
        <f>8598.52+2914.85+36369.63+12634.72</f>
        <v>60517.72</v>
      </c>
      <c r="H67" s="71">
        <f>946.9</f>
        <v>946.9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2998.290000000008</v>
      </c>
      <c r="F68" s="44">
        <f>F67-F64</f>
        <v>1114.7299999999996</v>
      </c>
      <c r="G68" s="44">
        <f>G67-G64</f>
        <v>235.97000000000116</v>
      </c>
      <c r="H68" s="44">
        <f>H67-H64</f>
        <v>-180.84000000000003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4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1"/>
      <c r="F73" s="102"/>
      <c r="G73" s="103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1"/>
      <c r="F74" s="102"/>
      <c r="G74" s="103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1"/>
      <c r="F75" s="102"/>
      <c r="G75" s="103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4"/>
      <c r="F76" s="105"/>
      <c r="G76" s="106"/>
      <c r="H76" s="26">
        <f>D68+E68+F68+G68+H68</f>
        <v>4168.150000000009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1">
        <v>6</v>
      </c>
      <c r="F78" s="102"/>
      <c r="G78" s="103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>
        <v>2</v>
      </c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98" t="s">
        <v>167</v>
      </c>
      <c r="F80" s="99"/>
      <c r="G80" s="99"/>
      <c r="H80" s="100"/>
    </row>
    <row r="81" ht="12.75">
      <c r="A81" s="1"/>
    </row>
    <row r="82" ht="12.75">
      <c r="A82" s="1"/>
    </row>
    <row r="83" spans="1:8" ht="38.25" customHeight="1">
      <c r="A83" s="97" t="s">
        <v>172</v>
      </c>
      <c r="B83" s="97"/>
      <c r="C83" s="97"/>
      <c r="D83" s="97"/>
      <c r="E83" s="97"/>
      <c r="F83" s="97"/>
      <c r="G83" s="97"/>
      <c r="H83" s="9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2016-03-24T08:06:05Z</dcterms:modified>
  <cp:category/>
  <cp:version/>
  <cp:contentType/>
  <cp:contentStatus/>
</cp:coreProperties>
</file>