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<sst xmlns="http://schemas.openxmlformats.org/spreadsheetml/2006/main" count="294" uniqueCount="189">
  <si>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</si>
  <si>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</si>
  <si>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</si>
  <si>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</si>
  <si>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</si>
  <si>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</si>
  <si>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</si>
  <si>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</si>
  <si>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</si>
  <si>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</si>
  <si>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</si>
  <si>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</si>
  <si>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</si>
  <si>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</si>
  <si>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</si>
  <si>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</si>
  <si>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</si>
  <si>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</si>
  <si>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</si>
  <si>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</si>
  <si>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</si>
  <si>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</si>
  <si>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</si>
  <si>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</si>
  <si>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</si>
  <si>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</si>
  <si>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</si>
  <si>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</si>
  <si>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</si>
  <si>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</si>
  <si>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</si>
  <si>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</si>
  <si>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</si>
  <si>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</si>
  <si>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</si>
  <si>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</si>
  <si>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</si>
  <si>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</si>
  <si>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</si>
  <si>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</si>
  <si>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</si>
  <si>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</si>
  <si>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</si>
  <si>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</si>
  <si>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</si>
  <si>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</si>
  <si>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</si>
  <si>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</si>
  <si>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</si>
  <si>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</si>
  <si>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</si>
  <si>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</si>
  <si>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</si>
  <si>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</si>
  <si>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</si>
  <si>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</si>
  <si>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</si>
  <si>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</si>
  <si>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</si>
  <si>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</si>
  <si>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</si>
  <si>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</si>
  <si>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</si>
  <si>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</si>
  <si>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</si>
  <si>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</si>
  <si>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</si>
  <si>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</si>
  <si>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</si>
  <si>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</si>
  <si>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</si>
  <si>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</si>
  <si>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</si>
  <si>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</si>
  <si>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</si>
  <si>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</si>
  <si>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</si>
  <si>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</si>
  <si>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</si>
  <si>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</si>
  <si>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</si>
  <si>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</si>
  <si>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</si>
  <si>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</si>
  <si>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</si>
  <si>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</si>
  <si>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</si>
  <si>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</si>
  <si>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</si>
  <si>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</si>
  <si>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</si>
  <si>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</si>
  <si>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</si>
  <si>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</si>
  <si>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</si>
  <si>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</si>
  <si>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</si>
  <si>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</si>
  <si>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</si>
  <si>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</si>
  <si>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</si>
  <si>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</si>
  <si>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</si>
  <si>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</si>
  <si>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</si>
  <si>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</si>
  <si>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</si>
  <si>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</si>
  <si>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</si>
  <si>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</si>
  <si>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</si>
  <si>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</si>
  <si>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</si>
  <si>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</si>
  <si>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</si>
  <si>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</si>
  <si>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</si>
  <si>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</si>
  <si>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</si>
  <si>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</si>
  <si>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</si>
  <si>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</si>
  <si>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</si>
  <si>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</si>
  <si>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</si>
  <si>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</si>
  <si>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</si>
  <si>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</si>
  <si>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</si>
  <si>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</si>
  <si>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</si>
  <si>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</si>
  <si>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</si>
  <si>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</si>
  <si>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</si>
  <si>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</si>
  <si>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</si>
  <si>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</si>
  <si>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</si>
  <si>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</si>
  <si>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</si>
  <si>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</si>
  <si>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</si>
  <si>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</si>
  <si>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</si>
  <si>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</si>
  <si>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</si>
  <si>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</si>
  <si>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</si>
  <si>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</si>
  <si>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</si>
  <si>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</si>
  <si>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</si>
  <si>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</si>
  <si>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</si>
  <si>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</si>
  <si>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</si>
  <si>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</si>
  <si>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</si>
  <si>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</si>
  <si>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</si>
  <si>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</si>
  <si>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</si>
  <si>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</si>
  <si>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</si>
  <si>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</si>
  <si>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</si>
  <si>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</si>
  <si>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</si>
  <si>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</si>
  <si>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</si>
  <si>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</si>
  <si>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</si>
  <si>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</si>
  <si>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</si>
  <si>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</si>
  <si>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</si>
  <si>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</si>
  <si>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</si>
  <si>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</si>
  <si>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</si>
  <si>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</si>
  <si>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</si>
  <si>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</si>
  <si>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</si>
  <si>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</si>
  <si>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14                                                                                                                                                                       за 2017  год</t>
  </si>
  <si>
    <t>с 1 по 16</t>
  </si>
  <si>
    <t>кв.11,12,13,16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</si>
</sst>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34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0" borderId="3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Roaming\Microsoft\Excel\&#1043;&#1077;&#1085;&#1077;&#1088;&#1072;&#1090;&#1086;&#1088;%20&#1087;&#1086;%20&#1085;&#1072;&#1095;&#1080;&#1089;&#1083;&#1077;&#1085;&#1080;&#1103;&#1084;%20&#1040;&#1084;&#1073;&#1091;&#1083;&#1072;&#1090;&#1086;&#1088;&#1085;&#1072;&#1103;%20&#1046;&#1069;&#1059;3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473">
          <cell r="U473">
            <v>0.09</v>
          </cell>
          <cell r="X473">
            <v>253.74</v>
          </cell>
          <cell r="Z473">
            <v>282.5199999999999</v>
          </cell>
        </row>
        <row r="474">
          <cell r="U474">
            <v>114.32999999999998</v>
          </cell>
          <cell r="Z474">
            <v>2771.37</v>
          </cell>
        </row>
        <row r="475">
          <cell r="U475">
            <v>38.75</v>
          </cell>
          <cell r="Z475">
            <v>631.65</v>
          </cell>
        </row>
        <row r="476">
          <cell r="U476">
            <v>-1011.2599999999996</v>
          </cell>
          <cell r="X476">
            <v>18734.569999999996</v>
          </cell>
          <cell r="Z476">
            <v>26186.82</v>
          </cell>
        </row>
        <row r="478">
          <cell r="U478">
            <v>-17.25</v>
          </cell>
          <cell r="X478">
            <v>6302.669999999998</v>
          </cell>
          <cell r="Z478">
            <v>5455.96</v>
          </cell>
        </row>
        <row r="480">
          <cell r="U480">
            <v>232.92000000000002</v>
          </cell>
          <cell r="Z480">
            <v>6973.319999999997</v>
          </cell>
        </row>
        <row r="481">
          <cell r="U481">
            <v>0.9400000000000001</v>
          </cell>
          <cell r="Z481">
            <v>25.19000000000001</v>
          </cell>
        </row>
        <row r="482">
          <cell r="Z482">
            <v>14354.920000000007</v>
          </cell>
        </row>
        <row r="483">
          <cell r="U483">
            <v>9507.880000000001</v>
          </cell>
          <cell r="X483">
            <v>13197.62</v>
          </cell>
          <cell r="Z483">
            <v>6935.4299999999985</v>
          </cell>
        </row>
        <row r="484">
          <cell r="U484">
            <v>1945.4899999999998</v>
          </cell>
          <cell r="X484">
            <v>2700.48</v>
          </cell>
          <cell r="Z484">
            <v>1419.1099999999997</v>
          </cell>
        </row>
        <row r="485">
          <cell r="U485">
            <v>-27483.73</v>
          </cell>
          <cell r="X485">
            <v>58069.01</v>
          </cell>
          <cell r="Z485">
            <v>51140.98000000001</v>
          </cell>
        </row>
        <row r="487">
          <cell r="U487">
            <v>238.54000000000002</v>
          </cell>
          <cell r="X487">
            <v>360.5</v>
          </cell>
          <cell r="Z487">
            <v>194.65000000000003</v>
          </cell>
        </row>
        <row r="488">
          <cell r="U488">
            <v>48.79999999999999</v>
          </cell>
          <cell r="X488">
            <v>73.77</v>
          </cell>
          <cell r="Z488">
            <v>39.82</v>
          </cell>
        </row>
        <row r="489">
          <cell r="U489">
            <v>-573.52</v>
          </cell>
          <cell r="X489">
            <v>1497.1899999999996</v>
          </cell>
          <cell r="Z489">
            <v>1215.6</v>
          </cell>
        </row>
        <row r="490">
          <cell r="U490">
            <v>-4980.409999999999</v>
          </cell>
          <cell r="X490">
            <v>441390.76</v>
          </cell>
          <cell r="Z490">
            <v>385453.1099999999</v>
          </cell>
        </row>
        <row r="491">
          <cell r="Z491">
            <v>5.619999999999996</v>
          </cell>
        </row>
        <row r="493">
          <cell r="Z493">
            <v>1032.1100000000001</v>
          </cell>
        </row>
        <row r="494">
          <cell r="Z494">
            <v>170.57999999999998</v>
          </cell>
        </row>
        <row r="495">
          <cell r="X495">
            <v>437.70000000000005</v>
          </cell>
          <cell r="Z495">
            <v>81.62000000000005</v>
          </cell>
        </row>
        <row r="496">
          <cell r="Z496">
            <v>1402.81</v>
          </cell>
        </row>
        <row r="497">
          <cell r="Z497">
            <v>296.47</v>
          </cell>
        </row>
        <row r="498">
          <cell r="U498">
            <v>-2468.7100000000005</v>
          </cell>
          <cell r="X498">
            <v>27753.309999999998</v>
          </cell>
          <cell r="Z498">
            <v>22200.679999999993</v>
          </cell>
        </row>
        <row r="499">
          <cell r="Z499">
            <v>407.10999999999996</v>
          </cell>
        </row>
        <row r="508">
          <cell r="U508">
            <v>-1097.68</v>
          </cell>
          <cell r="X508">
            <v>11631.650000000001</v>
          </cell>
          <cell r="Z508">
            <v>9014.220000000001</v>
          </cell>
        </row>
        <row r="509">
          <cell r="Z509">
            <v>29.37</v>
          </cell>
        </row>
        <row r="510">
          <cell r="Z510">
            <v>20.07</v>
          </cell>
        </row>
        <row r="513">
          <cell r="Z513">
            <v>43.83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1" t="s">
        <v>186</v>
      </c>
      <c r="B1" s="121"/>
      <c r="C1" s="121"/>
      <c r="D1" s="121"/>
      <c r="E1" s="121"/>
      <c r="F1" s="121"/>
      <c r="G1" s="121"/>
      <c r="H1" s="12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1"/>
      <c r="E3" s="132"/>
      <c r="F3" s="13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2"/>
      <c r="E4" s="123"/>
      <c r="F4" s="12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5"/>
      <c r="E5" s="126"/>
      <c r="F5" s="127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8"/>
      <c r="E6" s="129"/>
      <c r="F6" s="130"/>
      <c r="G6" s="36">
        <v>43100</v>
      </c>
      <c r="H6" s="5"/>
    </row>
    <row r="7" spans="1:8" ht="38.25" customHeight="1" thickBot="1">
      <c r="A7" s="108" t="s">
        <v>13</v>
      </c>
      <c r="B7" s="109"/>
      <c r="C7" s="109"/>
      <c r="D7" s="110"/>
      <c r="E7" s="110"/>
      <c r="F7" s="110"/>
      <c r="G7" s="109"/>
      <c r="H7" s="111"/>
    </row>
    <row r="8" spans="1:8" ht="33" customHeight="1" thickBot="1">
      <c r="A8" s="40" t="s">
        <v>0</v>
      </c>
      <c r="B8" s="39" t="s">
        <v>1</v>
      </c>
      <c r="C8" s="41" t="s">
        <v>2</v>
      </c>
      <c r="D8" s="134" t="s">
        <v>3</v>
      </c>
      <c r="E8" s="135"/>
      <c r="F8" s="13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9" t="s">
        <v>15</v>
      </c>
      <c r="E9" s="132"/>
      <c r="F9" s="15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9" t="s">
        <v>18</v>
      </c>
      <c r="E10" s="132"/>
      <c r="F10" s="150"/>
      <c r="G10" s="63">
        <v>41016.97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9" t="s">
        <v>20</v>
      </c>
      <c r="E11" s="132"/>
      <c r="F11" s="150"/>
      <c r="G11" s="89">
        <v>68556.05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4" t="s">
        <v>23</v>
      </c>
      <c r="E12" s="155"/>
      <c r="F12" s="156"/>
      <c r="G12" s="90">
        <f>G13+G14+G20+G21+G22+G23+G31</f>
        <v>172047.36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4" t="s">
        <v>26</v>
      </c>
      <c r="E13" s="115"/>
      <c r="F13" s="119"/>
      <c r="G13" s="65">
        <v>30647.04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4" t="s">
        <v>29</v>
      </c>
      <c r="E14" s="115"/>
      <c r="F14" s="119"/>
      <c r="G14" s="91">
        <v>18812.16</v>
      </c>
      <c r="H14" s="5"/>
    </row>
    <row r="15" spans="1:8" ht="26.25" customHeight="1" thickBot="1">
      <c r="A15" s="4"/>
      <c r="B15" s="6"/>
      <c r="C15" s="3" t="s">
        <v>16</v>
      </c>
      <c r="D15" s="114" t="s">
        <v>156</v>
      </c>
      <c r="E15" s="115"/>
      <c r="F15" s="119"/>
      <c r="G15" s="92">
        <v>19994.26</v>
      </c>
      <c r="H15" s="5"/>
    </row>
    <row r="16" spans="1:8" ht="13.5" customHeight="1" thickBot="1">
      <c r="A16" s="4"/>
      <c r="B16" s="6"/>
      <c r="C16" s="3" t="s">
        <v>16</v>
      </c>
      <c r="D16" s="114" t="s">
        <v>157</v>
      </c>
      <c r="E16" s="115"/>
      <c r="F16" s="119"/>
      <c r="G16" s="93">
        <v>8392.41</v>
      </c>
      <c r="H16" s="49"/>
    </row>
    <row r="17" spans="1:8" ht="13.5" customHeight="1" thickBot="1">
      <c r="A17" s="4"/>
      <c r="B17" s="6"/>
      <c r="C17" s="3" t="s">
        <v>16</v>
      </c>
      <c r="D17" s="114" t="s">
        <v>158</v>
      </c>
      <c r="E17" s="115"/>
      <c r="F17" s="119"/>
      <c r="G17" s="65">
        <v>7665</v>
      </c>
      <c r="H17" s="5"/>
    </row>
    <row r="18" spans="1:8" ht="24.75" customHeight="1" thickBot="1">
      <c r="A18" s="4"/>
      <c r="B18" s="6"/>
      <c r="C18" s="3" t="s">
        <v>16</v>
      </c>
      <c r="D18" s="114" t="s">
        <v>18</v>
      </c>
      <c r="E18" s="115"/>
      <c r="F18" s="119"/>
      <c r="G18" s="14">
        <f>G10</f>
        <v>41016.97</v>
      </c>
      <c r="H18" s="5"/>
    </row>
    <row r="19" spans="1:8" ht="27" customHeight="1" thickBot="1">
      <c r="A19" s="4"/>
      <c r="B19" s="6"/>
      <c r="C19" s="3" t="s">
        <v>16</v>
      </c>
      <c r="D19" s="114" t="s">
        <v>55</v>
      </c>
      <c r="E19" s="115"/>
      <c r="F19" s="119"/>
      <c r="G19" s="73">
        <f>G18+G15-G17</f>
        <v>53346.229999999996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65">
        <v>30381.84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9" t="s">
        <v>151</v>
      </c>
      <c r="E21" s="132"/>
      <c r="F21" s="150"/>
      <c r="G21" s="64">
        <v>28704.36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9" t="s">
        <v>152</v>
      </c>
      <c r="E22" s="132"/>
      <c r="F22" s="150"/>
      <c r="G22" s="64">
        <v>7242.12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1" t="s">
        <v>153</v>
      </c>
      <c r="E23" s="152"/>
      <c r="F23" s="153"/>
      <c r="G23" s="64">
        <v>56259.84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9" t="s">
        <v>35</v>
      </c>
      <c r="E24" s="132"/>
      <c r="F24" s="150"/>
      <c r="G24" s="86">
        <f>G25+G26+G27+G28+G29+G30</f>
        <v>176759.9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4" t="s">
        <v>38</v>
      </c>
      <c r="E25" s="155"/>
      <c r="F25" s="156"/>
      <c r="G25" s="81">
        <v>176759.9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4" t="s">
        <v>41</v>
      </c>
      <c r="E26" s="115"/>
      <c r="F26" s="11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4" t="s">
        <v>44</v>
      </c>
      <c r="E27" s="115"/>
      <c r="F27" s="119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4" t="s">
        <v>47</v>
      </c>
      <c r="E28" s="115"/>
      <c r="F28" s="11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4" t="s">
        <v>124</v>
      </c>
      <c r="E29" s="115"/>
      <c r="F29" s="119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4" t="s">
        <v>166</v>
      </c>
      <c r="E30" s="115"/>
      <c r="F30" s="115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4" t="s">
        <v>174</v>
      </c>
      <c r="E31" s="115"/>
      <c r="F31" s="115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4" t="s">
        <v>175</v>
      </c>
      <c r="E32" s="115"/>
      <c r="F32" s="115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4" t="s">
        <v>177</v>
      </c>
      <c r="E33" s="115"/>
      <c r="F33" s="115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4" t="s">
        <v>176</v>
      </c>
      <c r="E34" s="115"/>
      <c r="F34" s="115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4" t="s">
        <v>51</v>
      </c>
      <c r="E35" s="115"/>
      <c r="F35" s="119"/>
      <c r="G35" s="66">
        <f>G24+G10</f>
        <v>217776.87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4" t="s">
        <v>53</v>
      </c>
      <c r="E36" s="115"/>
      <c r="F36" s="11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4" t="s">
        <v>55</v>
      </c>
      <c r="E37" s="115"/>
      <c r="F37" s="119"/>
      <c r="G37" s="73">
        <f>G19</f>
        <v>53346.229999999996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4" t="s">
        <v>57</v>
      </c>
      <c r="E38" s="115"/>
      <c r="F38" s="119"/>
      <c r="G38" s="87">
        <f>G11+G12-G24</f>
        <v>63843.50999999998</v>
      </c>
      <c r="H38" s="49"/>
    </row>
    <row r="39" spans="1:8" ht="38.25" customHeight="1" thickBot="1">
      <c r="A39" s="112" t="s">
        <v>58</v>
      </c>
      <c r="B39" s="113"/>
      <c r="C39" s="113"/>
      <c r="D39" s="113"/>
      <c r="E39" s="113"/>
      <c r="F39" s="109"/>
      <c r="G39" s="113"/>
      <c r="H39" s="11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7665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3.47</v>
      </c>
      <c r="F42" s="79" t="s">
        <v>136</v>
      </c>
      <c r="G42" s="60">
        <v>3810334293</v>
      </c>
      <c r="H42" s="61">
        <f>G13</f>
        <v>30647.04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0" t="s">
        <v>137</v>
      </c>
      <c r="G43" s="60">
        <v>3848000155</v>
      </c>
      <c r="H43" s="61">
        <f>G20</f>
        <v>30381.84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28704.36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7242.12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56259.84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7"/>
      <c r="G47" s="119"/>
      <c r="H47" s="61">
        <f>SUM(H41:H46)</f>
        <v>160900.2</v>
      </c>
    </row>
    <row r="48" spans="1:8" ht="19.5" customHeight="1" thickBot="1">
      <c r="A48" s="112" t="s">
        <v>64</v>
      </c>
      <c r="B48" s="113"/>
      <c r="C48" s="113"/>
      <c r="D48" s="113"/>
      <c r="E48" s="113"/>
      <c r="F48" s="113"/>
      <c r="G48" s="113"/>
      <c r="H48" s="12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16" t="s">
        <v>74</v>
      </c>
      <c r="B53" s="117"/>
      <c r="C53" s="117"/>
      <c r="D53" s="117"/>
      <c r="E53" s="117"/>
      <c r="F53" s="117"/>
      <c r="G53" s="117"/>
      <c r="H53" s="11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7" t="s">
        <v>57</v>
      </c>
      <c r="E59" s="148"/>
      <c r="F59" s="57">
        <f>D66+E66+F66+G66+H66</f>
        <v>44618.03000000012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269.36408240980325</v>
      </c>
      <c r="E63" s="103">
        <f>E64/140.38</f>
        <v>540.6651232369284</v>
      </c>
      <c r="F63" s="103">
        <f>F64/14.34</f>
        <v>1324.149930264993</v>
      </c>
      <c r="G63" s="104">
        <f>G64/22.34</f>
        <v>1762.9794091316026</v>
      </c>
      <c r="H63" s="105">
        <f>H64/0.99</f>
        <v>6808.454545454543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'[1]Report'!$X$490</f>
        <v>441390.76</v>
      </c>
      <c r="E64" s="65">
        <f>'[1]Report'!$X$483+'[1]Report'!$X$484+'[1]Report'!$X$485+'[1]Report'!$X$487+'[1]Report'!$X$488+'[1]Report'!$X$489</f>
        <v>75898.57</v>
      </c>
      <c r="F64" s="65">
        <f>'[1]Report'!$X$473+'[1]Report'!$X$476</f>
        <v>18988.309999999998</v>
      </c>
      <c r="G64" s="72">
        <f>'[1]Report'!$X$498+'[1]Report'!$X$508</f>
        <v>39384.96</v>
      </c>
      <c r="H64" s="68">
        <f>'[1]Report'!$X$478+'[1]Report'!$X$495</f>
        <v>6740.369999999998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'[1]Report'!$Z$482+'[1]Report'!$Z$490+'[1]Report'!$Z$496+'[1]Report'!$Z$497</f>
        <v>401507.3099999999</v>
      </c>
      <c r="E65" s="65">
        <f>'[1]Report'!$Z$480+'[1]Report'!$Z$481+'[1]Report'!$Z$483+'[1]Report'!$Z$484+'[1]Report'!$Z$485+'[1]Report'!$Z$487+'[1]Report'!$Z$488+'[1]Report'!$Z$489+'[1]Report'!$Z$493+'[1]Report'!$Z$494</f>
        <v>69146.79000000001</v>
      </c>
      <c r="F65" s="65">
        <f>'[1]Report'!$Z$513+'[1]Report'!$Z$476+'[1]Report'!$Z$473</f>
        <v>26513.170000000002</v>
      </c>
      <c r="G65" s="69">
        <f>'[1]Report'!$Z$510+'[1]Report'!$Z$509+'[1]Report'!$Z$508+'[1]Report'!$Z$499+'[1]Report'!$Z$498+'[1]Report'!$Z$475+'[1]Report'!$Z$474</f>
        <v>35074.47</v>
      </c>
      <c r="H65" s="69">
        <f>'[1]Report'!$Z$478+'[1]Report'!$Z$491+'[1]Report'!$Z$495</f>
        <v>5543.2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39883.45000000013</v>
      </c>
      <c r="E66" s="76">
        <f>E64-E65</f>
        <v>6751.779999999999</v>
      </c>
      <c r="F66" s="76">
        <f>F64-F65</f>
        <v>-7524.860000000004</v>
      </c>
      <c r="G66" s="77">
        <f>G64-G65</f>
        <v>4310.489999999998</v>
      </c>
      <c r="H66" s="77">
        <f>H64-H65</f>
        <v>1197.1699999999983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D64+'[1]Report'!$U$490</f>
        <v>436410.35000000003</v>
      </c>
      <c r="E67" s="70">
        <f>E64+'[1]Report'!$U$480+'[1]Report'!$U$481+'[1]Report'!$U$483+'[1]Report'!$U$484+'[1]Report'!$U$485+'[1]Report'!$U$487+'[1]Report'!$U$488+'[1]Report'!$U$489</f>
        <v>59815.89000000003</v>
      </c>
      <c r="F67" s="70">
        <f>F64+'[1]Report'!$U$473+'[1]Report'!$U$476</f>
        <v>17977.14</v>
      </c>
      <c r="G67" s="71">
        <f>G64+'[1]Report'!$U$474+'[1]Report'!$U$475+'[1]Report'!$U$498+'[1]Report'!$U$508</f>
        <v>35971.65</v>
      </c>
      <c r="H67" s="71">
        <f>H64+'[1]Report'!$U$478</f>
        <v>6723.119999999998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-4980.409999999974</v>
      </c>
      <c r="E68" s="44">
        <f>E67-E64</f>
        <v>-16082.679999999978</v>
      </c>
      <c r="F68" s="44">
        <f>F67-F64</f>
        <v>-1011.1699999999983</v>
      </c>
      <c r="G68" s="44">
        <f>G67-G64</f>
        <v>-3413.3099999999977</v>
      </c>
      <c r="H68" s="44">
        <f>H67-H64</f>
        <v>-17.25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1" t="s">
        <v>145</v>
      </c>
      <c r="E69" s="142"/>
      <c r="F69" s="142"/>
      <c r="G69" s="142"/>
      <c r="H69" s="14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4" t="s">
        <v>145</v>
      </c>
      <c r="E70" s="145"/>
      <c r="F70" s="145"/>
      <c r="G70" s="145"/>
      <c r="H70" s="14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2" t="s">
        <v>101</v>
      </c>
      <c r="B72" s="113"/>
      <c r="C72" s="113"/>
      <c r="D72" s="113"/>
      <c r="E72" s="113"/>
      <c r="F72" s="113"/>
      <c r="G72" s="113"/>
      <c r="H72" s="12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4" t="s">
        <v>187</v>
      </c>
      <c r="F73" s="115"/>
      <c r="G73" s="119"/>
      <c r="H73" s="26">
        <v>16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4"/>
      <c r="F74" s="115"/>
      <c r="G74" s="119"/>
      <c r="H74" s="26">
        <v>16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4"/>
      <c r="F75" s="115"/>
      <c r="G75" s="11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4"/>
      <c r="F76" s="145"/>
      <c r="G76" s="146"/>
      <c r="H76" s="26">
        <f>D68+E68+F68+G68+H68</f>
        <v>-25504.81999999995</v>
      </c>
    </row>
    <row r="77" spans="1:8" ht="25.5" customHeight="1" thickBot="1">
      <c r="A77" s="112" t="s">
        <v>107</v>
      </c>
      <c r="B77" s="113"/>
      <c r="C77" s="113"/>
      <c r="D77" s="113"/>
      <c r="E77" s="113"/>
      <c r="F77" s="113"/>
      <c r="G77" s="113"/>
      <c r="H77" s="12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4" t="s">
        <v>188</v>
      </c>
      <c r="F78" s="115"/>
      <c r="G78" s="119"/>
      <c r="H78" s="5">
        <v>4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5"/>
      <c r="F79" s="166"/>
      <c r="G79" s="16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2" t="s">
        <v>167</v>
      </c>
      <c r="F80" s="163"/>
      <c r="G80" s="163"/>
      <c r="H80" s="164"/>
    </row>
    <row r="81" ht="12.75">
      <c r="A81" s="1"/>
    </row>
    <row r="82" ht="12.75">
      <c r="A82" s="1"/>
    </row>
    <row r="83" spans="1:8" ht="38.25" customHeight="1">
      <c r="A83" s="161" t="s">
        <v>172</v>
      </c>
      <c r="B83" s="161"/>
      <c r="C83" s="161"/>
      <c r="D83" s="161"/>
      <c r="E83" s="161"/>
      <c r="F83" s="161"/>
      <c r="G83" s="161"/>
      <c r="H83" s="16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8" t="s">
        <v>115</v>
      </c>
      <c r="D86" s="139"/>
      <c r="E86" s="140"/>
    </row>
    <row r="87" spans="1:5" ht="18.75" customHeight="1" thickBot="1">
      <c r="A87" s="29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9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9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9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30">
        <v>6</v>
      </c>
      <c r="B91" s="31" t="s">
        <v>122</v>
      </c>
      <c r="C91" s="138" t="s">
        <v>123</v>
      </c>
      <c r="D91" s="139"/>
      <c r="E91" s="140"/>
    </row>
    <row r="93" spans="2:3" ht="15">
      <c r="B93" s="160" t="s">
        <v>178</v>
      </c>
      <c r="C93" s="160"/>
    </row>
    <row r="94" spans="2:6" ht="72">
      <c r="B94" s="95" t="s">
        <v>179</v>
      </c>
      <c r="C94" s="96" t="s">
        <v>182</v>
      </c>
      <c r="D94" s="97" t="s">
        <v>180</v>
      </c>
      <c r="E94" s="98" t="s">
        <v>181</v>
      </c>
      <c r="F94" s="99" t="s">
        <v>183</v>
      </c>
    </row>
    <row r="95" spans="2:6" ht="22.5">
      <c r="B95" s="100" t="s">
        <v>184</v>
      </c>
      <c r="C95" s="101">
        <v>162.83</v>
      </c>
      <c r="D95" s="101">
        <v>3675.87</v>
      </c>
      <c r="E95" s="94">
        <v>4291.75</v>
      </c>
      <c r="F95" s="102">
        <f>C95+E95</f>
        <v>4454.58</v>
      </c>
    </row>
    <row r="96" spans="2:6" ht="22.5">
      <c r="B96" s="100" t="s">
        <v>185</v>
      </c>
      <c r="C96" s="101">
        <v>0</v>
      </c>
      <c r="D96" s="101">
        <v>4559.1</v>
      </c>
      <c r="E96" s="94">
        <v>3906.69</v>
      </c>
      <c r="F96" s="102">
        <f>C96+E96</f>
        <v>3906.69</v>
      </c>
    </row>
  </sheetData>
  <sheetProtection/>
  <mergeCells count="70"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2018-03-13T08:40:45Z</dcterms:modified>
  <cp:category/>
  <cp:version/>
  <cp:contentType/>
  <cp:contentStatus/>
</cp:coreProperties>
</file>