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<sst xmlns="http://schemas.openxmlformats.org/spreadsheetml/2006/main" count="291" uniqueCount="186">
  <si>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</si>
  <si>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</si>
  <si>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</si>
  <si>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</si>
  <si>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</si>
  <si>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</si>
  <si>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</si>
  <si>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</si>
  <si>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</si>
  <si>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</si>
  <si>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</si>
  <si>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</si>
  <si>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</si>
  <si>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</si>
  <si>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</si>
  <si>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</si>
  <si>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</si>
  <si>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</si>
  <si>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</si>
  <si>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</si>
  <si>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</si>
  <si>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</si>
  <si>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</si>
  <si>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</si>
  <si>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</si>
  <si>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</si>
  <si>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</si>
  <si>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</si>
  <si>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</si>
  <si>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</si>
  <si>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</si>
  <si>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</si>
  <si>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</si>
  <si>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</si>
  <si>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</si>
  <si>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</si>
  <si>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</si>
  <si>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</si>
  <si>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</si>
  <si>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</si>
  <si>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</si>
  <si>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</si>
  <si>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</si>
  <si>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</si>
  <si>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</si>
  <si>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</si>
  <si>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</si>
  <si>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</si>
  <si>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</si>
  <si>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</si>
  <si>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</si>
  <si>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</si>
  <si>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</si>
  <si>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</si>
  <si>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</si>
  <si>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</si>
  <si>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</si>
  <si>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</si>
  <si>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</si>
  <si>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</si>
  <si>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</si>
  <si>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</si>
  <si>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</si>
  <si>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</si>
  <si>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</si>
  <si>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</si>
  <si>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</si>
  <si>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</si>
  <si>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</si>
  <si>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</si>
  <si>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</si>
  <si>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</si>
  <si>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</si>
  <si>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</si>
  <si>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</si>
  <si>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</si>
  <si>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</si>
  <si>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</si>
  <si>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</si>
  <si>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</si>
  <si>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</si>
  <si>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</si>
  <si>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</si>
  <si>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</si>
  <si>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</si>
  <si>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</si>
  <si>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</si>
  <si>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</si>
  <si>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</si>
  <si>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</si>
  <si>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</si>
  <si>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</si>
  <si>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</si>
  <si>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</si>
  <si>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</si>
  <si>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</si>
  <si>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</si>
  <si>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</si>
  <si>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</si>
  <si>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</si>
  <si>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</si>
  <si>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</si>
  <si>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</si>
  <si>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</si>
  <si>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</si>
  <si>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</si>
  <si>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</si>
  <si>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</si>
  <si>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</si>
  <si>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</si>
  <si>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</si>
  <si>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</si>
  <si>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</si>
  <si>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</si>
  <si>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</si>
  <si>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</si>
  <si>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</si>
  <si>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</si>
  <si>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</si>
  <si>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</si>
  <si>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</si>
  <si>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</si>
  <si>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</si>
  <si>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</si>
  <si>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</si>
  <si>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</si>
  <si>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</si>
  <si>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</si>
  <si>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</si>
  <si>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</si>
  <si>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</si>
  <si>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</si>
  <si>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</si>
  <si>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</si>
  <si>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</si>
  <si>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</si>
  <si>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</si>
  <si>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</si>
  <si>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</si>
  <si>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</si>
  <si>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</si>
  <si>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</si>
  <si>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</si>
  <si>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</si>
  <si>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</si>
  <si>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</si>
  <si>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</si>
  <si>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</si>
  <si>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</si>
  <si>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</si>
  <si>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</si>
  <si>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</si>
  <si>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</si>
  <si>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</si>
  <si>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</si>
  <si>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</si>
  <si>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</si>
  <si>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</si>
  <si>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</si>
  <si>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</si>
  <si>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</si>
  <si>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</si>
  <si>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</si>
  <si>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</si>
  <si>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</si>
  <si>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</si>
  <si>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</si>
  <si>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</si>
  <si>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</si>
  <si>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</si>
  <si>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</si>
  <si>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</si>
  <si>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</si>
  <si>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</si>
  <si>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</si>
  <si>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</si>
  <si>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</si>
  <si>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</si>
  <si>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</si>
  <si>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</si>
  <si>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</si>
  <si>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</si>
  <si>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</si>
  <si>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</si>
  <si>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6                                                                                                                                                                         за 2016  год</t>
  </si>
  <si>
    <t>кв.1,2,3,4,5,6,7,8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</si>
</sst>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93">
          <cell r="X93">
            <v>207.6</v>
          </cell>
          <cell r="Z93">
            <v>184.16000000000003</v>
          </cell>
        </row>
        <row r="94">
          <cell r="U94">
            <v>6.199999999999999</v>
          </cell>
          <cell r="Z94">
            <v>321.37</v>
          </cell>
        </row>
        <row r="95">
          <cell r="U95">
            <v>2.13</v>
          </cell>
          <cell r="Z95">
            <v>108.65</v>
          </cell>
        </row>
        <row r="96">
          <cell r="U96">
            <v>-487.11000000000007</v>
          </cell>
          <cell r="X96">
            <v>7904.2300000000005</v>
          </cell>
          <cell r="Z96">
            <v>6971.6900000000005</v>
          </cell>
        </row>
        <row r="98">
          <cell r="S98">
            <v>184.57</v>
          </cell>
          <cell r="X98">
            <v>3275.8200000000006</v>
          </cell>
          <cell r="Z98">
            <v>2427.78</v>
          </cell>
        </row>
        <row r="99">
          <cell r="S99">
            <v>1158.3199999999997</v>
          </cell>
          <cell r="X99">
            <v>21497.039999999997</v>
          </cell>
          <cell r="Z99">
            <v>15568.000000000002</v>
          </cell>
        </row>
        <row r="100">
          <cell r="U100">
            <v>-58.24</v>
          </cell>
          <cell r="Z100">
            <v>218.35000000000005</v>
          </cell>
        </row>
        <row r="101">
          <cell r="Z101">
            <v>37.760000000000005</v>
          </cell>
        </row>
        <row r="102">
          <cell r="Z102">
            <v>19904.99</v>
          </cell>
        </row>
        <row r="103">
          <cell r="U103">
            <v>1565.27</v>
          </cell>
          <cell r="X103">
            <v>2205.29</v>
          </cell>
          <cell r="Z103">
            <v>2407.52</v>
          </cell>
        </row>
        <row r="104">
          <cell r="U104">
            <v>320.28000000000003</v>
          </cell>
          <cell r="X104">
            <v>451.25000000000006</v>
          </cell>
          <cell r="Z104">
            <v>492.62</v>
          </cell>
        </row>
        <row r="105">
          <cell r="U105">
            <v>-10714.650000000001</v>
          </cell>
          <cell r="X105">
            <v>16018.880000000003</v>
          </cell>
          <cell r="Z105">
            <v>13662.470000000001</v>
          </cell>
        </row>
        <row r="107">
          <cell r="U107">
            <v>172.93</v>
          </cell>
          <cell r="X107">
            <v>262.12</v>
          </cell>
          <cell r="Z107">
            <v>244.74999999999997</v>
          </cell>
        </row>
        <row r="108">
          <cell r="U108">
            <v>35.370000000000005</v>
          </cell>
          <cell r="X108">
            <v>53.599999999999994</v>
          </cell>
          <cell r="Z108">
            <v>50.05</v>
          </cell>
        </row>
        <row r="109">
          <cell r="U109">
            <v>-450.93</v>
          </cell>
          <cell r="X109">
            <v>1198.5200000000002</v>
          </cell>
          <cell r="Z109">
            <v>1202.28</v>
          </cell>
        </row>
        <row r="110">
          <cell r="U110">
            <v>-11.33</v>
          </cell>
          <cell r="X110">
            <v>229413.96000000002</v>
          </cell>
          <cell r="Z110">
            <v>230250.52</v>
          </cell>
        </row>
        <row r="111">
          <cell r="S111">
            <v>1.29</v>
          </cell>
          <cell r="U111">
            <v>0</v>
          </cell>
          <cell r="Z111">
            <v>1.29</v>
          </cell>
        </row>
        <row r="112">
          <cell r="X112">
            <v>130.44</v>
          </cell>
          <cell r="Z112">
            <v>0</v>
          </cell>
        </row>
        <row r="113">
          <cell r="Z113">
            <v>0.75</v>
          </cell>
        </row>
        <row r="114">
          <cell r="Z114">
            <v>0.13</v>
          </cell>
        </row>
        <row r="116">
          <cell r="X116">
            <v>389.46000000000004</v>
          </cell>
          <cell r="Z116">
            <v>307.42</v>
          </cell>
        </row>
        <row r="117">
          <cell r="Z117">
            <v>441.35</v>
          </cell>
        </row>
        <row r="118">
          <cell r="Z118">
            <v>64.4</v>
          </cell>
        </row>
        <row r="119">
          <cell r="U119">
            <v>-1399.8799999999999</v>
          </cell>
          <cell r="X119">
            <v>10357.7</v>
          </cell>
          <cell r="Z119">
            <v>7222.320000000001</v>
          </cell>
        </row>
        <row r="120">
          <cell r="Z120">
            <v>23.82</v>
          </cell>
        </row>
        <row r="121">
          <cell r="S121">
            <v>2201.7</v>
          </cell>
          <cell r="X121">
            <v>9804.959999999997</v>
          </cell>
          <cell r="Z121">
            <v>7895.36</v>
          </cell>
        </row>
        <row r="122">
          <cell r="S122">
            <v>11.32</v>
          </cell>
          <cell r="Z122">
            <v>11.32</v>
          </cell>
        </row>
        <row r="123">
          <cell r="S123">
            <v>2373.86</v>
          </cell>
          <cell r="U123">
            <v>-1066.4099999999999</v>
          </cell>
          <cell r="W123">
            <v>13692.529999999999</v>
          </cell>
          <cell r="Z123">
            <v>9691.669999999998</v>
          </cell>
        </row>
        <row r="124">
          <cell r="S124">
            <v>208.02</v>
          </cell>
          <cell r="Z124">
            <v>208.02</v>
          </cell>
        </row>
        <row r="125">
          <cell r="S125">
            <v>2951.4100000000003</v>
          </cell>
          <cell r="X125">
            <v>17906.280000000002</v>
          </cell>
          <cell r="Z125">
            <v>13690.45</v>
          </cell>
        </row>
        <row r="126">
          <cell r="S126">
            <v>2.41</v>
          </cell>
          <cell r="Z126">
            <v>2.41</v>
          </cell>
        </row>
        <row r="127">
          <cell r="S127">
            <v>9.06</v>
          </cell>
          <cell r="Z127">
            <v>9.06</v>
          </cell>
        </row>
        <row r="128">
          <cell r="S128">
            <v>1.76</v>
          </cell>
          <cell r="Z128">
            <v>1.76</v>
          </cell>
        </row>
        <row r="129">
          <cell r="U129">
            <v>-590.8800000000001</v>
          </cell>
          <cell r="X129">
            <v>4340.57</v>
          </cell>
          <cell r="Z129">
            <v>2958.72</v>
          </cell>
        </row>
        <row r="130">
          <cell r="Z130">
            <v>3.05</v>
          </cell>
        </row>
        <row r="131">
          <cell r="Z131">
            <v>2.45</v>
          </cell>
        </row>
        <row r="132">
          <cell r="S132">
            <v>2563.8199999999997</v>
          </cell>
          <cell r="X132">
            <v>17722.559999999998</v>
          </cell>
          <cell r="Z132">
            <v>13138.910000000003</v>
          </cell>
        </row>
        <row r="133">
          <cell r="X133">
            <v>216.8</v>
          </cell>
          <cell r="Z133">
            <v>58.199999999999996</v>
          </cell>
        </row>
        <row r="134">
          <cell r="Z134">
            <v>2.21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1">
      <selection activeCell="D97" sqref="D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184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21681.24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'[1]Report'!$S$98+'[1]Report'!$S$99+'[1]Report'!$S$111+'[1]Report'!$S$121+'[1]Report'!$S$122+'[1]Report'!$S$123+'[1]Report'!$S$124+'[1]Report'!$S$125+'[1]Report'!$S$126+'[1]Report'!$S$127+'[1]Report'!$S$128+'[1]Report'!$S$132</f>
        <v>11667.539999999999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82832.78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'[1]Report'!$X$125</f>
        <v>17906.280000000002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'[1]Report'!$X$121</f>
        <v>9804.959999999997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3">
        <f>'[1]Report'!$Z$121+'[1]Report'!$Z$122</f>
        <v>7906.679999999999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4">
        <f>'[1]Report'!$S$121+'[1]Report'!$S$122+'[1]Report'!$X$121-'[1]Report'!$Z$121-'[1]Report'!$Z$122</f>
        <v>4111.299999999998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f>'[2]общий свод 2016 '!$K$721</f>
        <v>20000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21681.24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9587.920000000002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'[1]Report'!$X$132</f>
        <v>17722.559999999998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'[1]Report'!$W$123+'[1]Report'!$U$123</f>
        <v>12626.119999999999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'[1]Report'!$X$98</f>
        <v>3275.8200000000006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'[1]Report'!$X$99</f>
        <v>21497.039999999997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62646.030000000006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'[1]Report'!$Z$98+'[1]Report'!$Z$99+'[1]Report'!$Z$111+'[1]Report'!$Z$121+'[1]Report'!$Z$122+'[1]Report'!$Z$123+'[1]Report'!$Z$124+'[1]Report'!$Z$125+'[1]Report'!$Z$126+'[1]Report'!$Z$127+'[1]Report'!$Z$128+'[1]Report'!$Z$132</f>
        <v>62646.030000000006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84327.27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9587.920000000002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31854.289999999986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20000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3.89</v>
      </c>
      <c r="F42" s="80" t="s">
        <v>136</v>
      </c>
      <c r="G42" s="60">
        <v>3810334293</v>
      </c>
      <c r="H42" s="61">
        <f>G13</f>
        <v>17906.280000000002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17722.559999999998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12626.119999999999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3275.8200000000006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21497.039999999997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93027.81999999999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-13433.869999999957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152.6800303478018</v>
      </c>
      <c r="E63" s="76">
        <f>E64/117.48</f>
        <v>171.85614572693223</v>
      </c>
      <c r="F63" s="76">
        <f>F64/12</f>
        <v>675.9858333333334</v>
      </c>
      <c r="G63" s="77">
        <f>G64/18.26</f>
        <v>804.9435925520262</v>
      </c>
      <c r="H63" s="78">
        <f>H64/0.88</f>
        <v>4165.09090909091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'[1]Report'!$X$110</f>
        <v>229413.96000000002</v>
      </c>
      <c r="E64" s="65">
        <f>'[1]Report'!$X$103+'[1]Report'!$X$104+'[1]Report'!$X$105+'[1]Report'!$X$107+'[1]Report'!$X$108+'[1]Report'!$X$109</f>
        <v>20189.66</v>
      </c>
      <c r="F64" s="65">
        <f>'[1]Report'!$X$93+'[1]Report'!$X$96</f>
        <v>8111.830000000001</v>
      </c>
      <c r="G64" s="72">
        <f>'[1]Report'!$X$119+'[1]Report'!$X$129</f>
        <v>14698.27</v>
      </c>
      <c r="H64" s="68">
        <f>'[1]Report'!$X$98+'[1]Report'!$X$116</f>
        <v>3665.2800000000007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'[1]Report'!$Z$102+'[1]Report'!$Z$110+'[1]Report'!$Z$117+'[1]Report'!$Z$118</f>
        <v>250661.25999999998</v>
      </c>
      <c r="E65" s="65">
        <f>'[1]Report'!$Z$100+'[1]Report'!$Z$101+'[1]Report'!$Z$103+'[1]Report'!$Z$104+'[1]Report'!$Z$105+'[1]Report'!$Z$107+'[1]Report'!$Z$108+'[1]Report'!$Z$109+'[1]Report'!$Z$113+'[1]Report'!$Z$114</f>
        <v>18316.68</v>
      </c>
      <c r="F65" s="65">
        <f>'[1]Report'!$Z$93+'[1]Report'!$Z$96+'[1]Report'!$Z$134</f>
        <v>7158.06</v>
      </c>
      <c r="G65" s="69">
        <f>'[1]Report'!$Z$94+'[1]Report'!$Z$95+'[1]Report'!$Z$119+'[1]Report'!$Z$120+'[1]Report'!$Z$129+'[1]Report'!$Z$130+'[1]Report'!$Z$131</f>
        <v>10640.38</v>
      </c>
      <c r="H65" s="69">
        <f>'[1]Report'!$Z$98+'[1]Report'!$Z$111+'[1]Report'!$Z$116</f>
        <v>2736.4900000000002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-21247.29999999996</v>
      </c>
      <c r="E66" s="76">
        <f>E64-E65</f>
        <v>1872.9799999999996</v>
      </c>
      <c r="F66" s="76">
        <f>F64-F65</f>
        <v>953.7700000000004</v>
      </c>
      <c r="G66" s="78">
        <f>G64-G65</f>
        <v>4057.8900000000012</v>
      </c>
      <c r="H66" s="78">
        <f>H64-H65</f>
        <v>928.7900000000004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D64+'[1]Report'!$U$110</f>
        <v>229402.63000000003</v>
      </c>
      <c r="E67" s="70">
        <f>E64+'[1]Report'!$U$100+'[1]Report'!$U$103+'[1]Report'!$U$104+'[1]Report'!$U$105+'[1]Report'!$U$107+'[1]Report'!$U$108+'[1]Report'!$U$109</f>
        <v>11059.689999999997</v>
      </c>
      <c r="F67" s="70">
        <f>F64+'[1]Report'!$U$96</f>
        <v>7624.720000000001</v>
      </c>
      <c r="G67" s="71">
        <f>G64+'[1]Report'!$U$94+'[1]Report'!$U$95+'[1]Report'!$U$119+'[1]Report'!$U$129</f>
        <v>12715.84</v>
      </c>
      <c r="H67" s="71">
        <f>H64+'[1]Report'!$U$111</f>
        <v>3665.2800000000007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-11.329999999987194</v>
      </c>
      <c r="E68" s="44">
        <f>E67-E64</f>
        <v>-9129.970000000003</v>
      </c>
      <c r="F68" s="44">
        <f>F67-F64</f>
        <v>-487.1099999999997</v>
      </c>
      <c r="G68" s="44">
        <f>G67-G64</f>
        <v>-1982.4300000000003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185</v>
      </c>
      <c r="F73" s="104"/>
      <c r="G73" s="105"/>
      <c r="H73" s="26">
        <v>10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-11610.83999999999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/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'[1]Report'!$X$133</f>
        <v>216.8</v>
      </c>
      <c r="D95" s="96">
        <f>'[1]Report'!$Z$133</f>
        <v>58.199999999999996</v>
      </c>
    </row>
    <row r="96" spans="2:4" ht="12.75">
      <c r="B96" s="95" t="s">
        <v>183</v>
      </c>
      <c r="C96" s="96">
        <f>'[1]Report'!$X$112</f>
        <v>130.44</v>
      </c>
      <c r="D96" s="96">
        <f>'[1]Report'!$Z$112</f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2017-03-20T01:03:15Z</dcterms:modified>
  <cp:category/>
  <cp:version/>
  <cp:contentType/>
  <cp:contentStatus/>
</cp:coreProperties>
</file>