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<sst xmlns="http://schemas.openxmlformats.org/spreadsheetml/2006/main" count="291" uniqueCount="186">
  <si>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</si>
  <si>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</si>
  <si>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</si>
  <si>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</si>
  <si>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</si>
  <si>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</si>
  <si>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</si>
  <si>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</si>
  <si>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</si>
  <si>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</si>
  <si>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</si>
  <si>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</si>
  <si>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</si>
  <si>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</si>
  <si>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</si>
  <si>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</si>
  <si>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</si>
  <si>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</si>
  <si>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</si>
  <si>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</si>
  <si>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</si>
  <si>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</si>
  <si>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</si>
  <si>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</si>
  <si>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</si>
  <si>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</si>
  <si>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</si>
  <si>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</si>
  <si>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</si>
  <si>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</si>
  <si>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</si>
  <si>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</si>
  <si>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</si>
  <si>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</si>
  <si>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</si>
  <si>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</si>
  <si>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</si>
  <si>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</si>
  <si>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</si>
  <si>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</si>
  <si>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</si>
  <si>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</si>
  <si>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</si>
  <si>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</si>
  <si>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</si>
  <si>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</si>
  <si>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</si>
  <si>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</si>
  <si>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</si>
  <si>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</si>
  <si>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</si>
  <si>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</si>
  <si>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</si>
  <si>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</si>
  <si>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</si>
  <si>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</si>
  <si>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</si>
  <si>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</si>
  <si>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</si>
  <si>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</si>
  <si>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</si>
  <si>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</si>
  <si>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</si>
  <si>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</si>
  <si>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</si>
  <si>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</si>
  <si>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</si>
  <si>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</si>
  <si>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</si>
  <si>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</si>
  <si>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</si>
  <si>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</si>
  <si>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</si>
  <si>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</si>
  <si>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</si>
  <si>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</si>
  <si>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</si>
  <si>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</si>
  <si>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</si>
  <si>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</si>
  <si>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</si>
  <si>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</si>
  <si>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</si>
  <si>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</si>
  <si>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</si>
  <si>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</si>
  <si>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</si>
  <si>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</si>
  <si>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</si>
  <si>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</si>
  <si>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</si>
  <si>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</si>
  <si>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</si>
  <si>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</si>
  <si>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</si>
  <si>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</si>
  <si>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</si>
  <si>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</si>
  <si>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</si>
  <si>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</si>
  <si>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</si>
  <si>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</si>
  <si>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</si>
  <si>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</si>
  <si>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</si>
  <si>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</si>
  <si>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</si>
  <si>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</si>
  <si>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</si>
  <si>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</si>
  <si>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</si>
  <si>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</si>
  <si>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</si>
  <si>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</si>
  <si>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</si>
  <si>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</si>
  <si>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</si>
  <si>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</si>
  <si>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</si>
  <si>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</si>
  <si>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</si>
  <si>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</si>
  <si>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</si>
  <si>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</si>
  <si>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</si>
  <si>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</si>
  <si>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</si>
  <si>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</si>
  <si>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</si>
  <si>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</si>
  <si>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</si>
  <si>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</si>
  <si>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</si>
  <si>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</si>
  <si>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</si>
  <si>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</si>
  <si>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</si>
  <si>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</si>
  <si>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</si>
  <si>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</si>
  <si>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</si>
  <si>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</si>
  <si>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</si>
  <si>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</si>
  <si>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</si>
  <si>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</si>
  <si>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</si>
  <si>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</si>
  <si>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</si>
  <si>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</si>
  <si>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</si>
  <si>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</si>
  <si>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</si>
  <si>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</si>
  <si>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</si>
  <si>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</si>
  <si>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</si>
  <si>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</si>
  <si>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</si>
  <si>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</si>
  <si>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</si>
  <si>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</si>
  <si>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</si>
  <si>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</si>
  <si>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</si>
  <si>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</si>
  <si>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</si>
  <si>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</si>
  <si>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</si>
  <si>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</si>
  <si>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</si>
  <si>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</si>
  <si>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</si>
  <si>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</si>
  <si>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</si>
  <si>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</si>
  <si>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</si>
  <si>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</si>
  <si>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</si>
  <si>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</si>
  <si>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</si>
  <si>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</si>
  <si>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</si>
  <si>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</si>
  <si>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25                                                                                                                                                                         за 2016  год</t>
  </si>
  <si>
    <t>кв. 12,22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</si>
</sst>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Border="1" applyAlignment="1">
      <alignment/>
    </xf>
    <xf numFmtId="0" fontId="0" fillId="24" borderId="4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7">
          <cell r="U137">
            <v>4.659999999999999</v>
          </cell>
          <cell r="X137">
            <v>779.7999999999997</v>
          </cell>
          <cell r="Z137">
            <v>819.9200000000001</v>
          </cell>
        </row>
        <row r="138">
          <cell r="Z138">
            <v>4254.050000000001</v>
          </cell>
        </row>
        <row r="139">
          <cell r="Z139">
            <v>1423.1699999999998</v>
          </cell>
        </row>
        <row r="140">
          <cell r="U140">
            <v>-510.99</v>
          </cell>
          <cell r="X140">
            <v>46743.51000000001</v>
          </cell>
          <cell r="Z140">
            <v>46010.08</v>
          </cell>
        </row>
        <row r="142">
          <cell r="S142">
            <v>7495.979999999999</v>
          </cell>
          <cell r="X142">
            <v>12579.499999999998</v>
          </cell>
          <cell r="Z142">
            <v>12282.970000000001</v>
          </cell>
        </row>
        <row r="143">
          <cell r="S143">
            <v>53923.92</v>
          </cell>
          <cell r="X143">
            <v>82547.03999999996</v>
          </cell>
          <cell r="Z143">
            <v>79053.29999999999</v>
          </cell>
        </row>
        <row r="144">
          <cell r="Z144">
            <v>17418.110000000004</v>
          </cell>
        </row>
        <row r="145">
          <cell r="Z145">
            <v>92.9</v>
          </cell>
        </row>
        <row r="146">
          <cell r="Z146">
            <v>67239.23999999998</v>
          </cell>
        </row>
        <row r="147">
          <cell r="U147">
            <v>29040.41</v>
          </cell>
          <cell r="X147">
            <v>36975.96000000001</v>
          </cell>
          <cell r="Z147">
            <v>30735.850000000006</v>
          </cell>
        </row>
        <row r="148">
          <cell r="U148">
            <v>5942.100000000001</v>
          </cell>
          <cell r="X148">
            <v>7565.829999999999</v>
          </cell>
          <cell r="Z148">
            <v>6289.019999999999</v>
          </cell>
        </row>
        <row r="149">
          <cell r="U149">
            <v>-44758.98</v>
          </cell>
          <cell r="X149">
            <v>163388.07</v>
          </cell>
          <cell r="Z149">
            <v>129098.49999999997</v>
          </cell>
        </row>
        <row r="151">
          <cell r="U151">
            <v>820.1000000000001</v>
          </cell>
          <cell r="X151">
            <v>1107.8300000000002</v>
          </cell>
          <cell r="Z151">
            <v>890.03</v>
          </cell>
        </row>
        <row r="152">
          <cell r="U152">
            <v>168.11999999999992</v>
          </cell>
          <cell r="X152">
            <v>226.68999999999997</v>
          </cell>
          <cell r="Z152">
            <v>182.17000000000002</v>
          </cell>
        </row>
        <row r="153">
          <cell r="U153">
            <v>-1878.2300000000005</v>
          </cell>
          <cell r="X153">
            <v>4687.219999999999</v>
          </cell>
          <cell r="Z153">
            <v>3330.7300000000005</v>
          </cell>
        </row>
        <row r="154">
          <cell r="U154">
            <v>-714.95</v>
          </cell>
          <cell r="X154">
            <v>880935.3600000003</v>
          </cell>
          <cell r="Z154">
            <v>759196.7800000001</v>
          </cell>
        </row>
        <row r="155">
          <cell r="S155">
            <v>170.72</v>
          </cell>
          <cell r="Z155">
            <v>38.99</v>
          </cell>
        </row>
        <row r="156">
          <cell r="X156">
            <v>2444.45</v>
          </cell>
          <cell r="Z156">
            <v>534.3300000000002</v>
          </cell>
        </row>
        <row r="157">
          <cell r="Z157">
            <v>2413.12</v>
          </cell>
        </row>
        <row r="158">
          <cell r="Z158">
            <v>516.97</v>
          </cell>
        </row>
        <row r="159">
          <cell r="U159">
            <v>-1352.7799999999997</v>
          </cell>
          <cell r="X159">
            <v>1344.7800000000002</v>
          </cell>
          <cell r="Z159">
            <v>110.8200000000001</v>
          </cell>
        </row>
        <row r="160">
          <cell r="Z160">
            <v>6747.929999999997</v>
          </cell>
        </row>
        <row r="161">
          <cell r="Z161">
            <v>1581.35</v>
          </cell>
        </row>
        <row r="162">
          <cell r="U162">
            <v>-593.1100000000001</v>
          </cell>
          <cell r="X162">
            <v>71767.82999999999</v>
          </cell>
          <cell r="Z162">
            <v>51641.71000000001</v>
          </cell>
        </row>
        <row r="163">
          <cell r="Z163">
            <v>2869.19</v>
          </cell>
        </row>
        <row r="164">
          <cell r="S164">
            <v>26738.390000000007</v>
          </cell>
          <cell r="X164">
            <v>37649.99999999999</v>
          </cell>
          <cell r="Z164">
            <v>36608.6</v>
          </cell>
        </row>
        <row r="165">
          <cell r="S165">
            <v>924.04</v>
          </cell>
          <cell r="Z165">
            <v>161.63</v>
          </cell>
        </row>
        <row r="166">
          <cell r="S166">
            <v>16968.54</v>
          </cell>
          <cell r="U166">
            <v>-4042.890000000001</v>
          </cell>
          <cell r="W166">
            <v>52655.610000000015</v>
          </cell>
          <cell r="Z166">
            <v>41853.19000000002</v>
          </cell>
        </row>
        <row r="167">
          <cell r="S167">
            <v>11527.25</v>
          </cell>
          <cell r="Z167">
            <v>2478.249999999999</v>
          </cell>
        </row>
        <row r="168">
          <cell r="S168">
            <v>34512.340000000004</v>
          </cell>
          <cell r="X168">
            <v>100576.56</v>
          </cell>
          <cell r="Z168">
            <v>87178.45999999999</v>
          </cell>
        </row>
        <row r="169">
          <cell r="S169">
            <v>4093.58</v>
          </cell>
          <cell r="Z169">
            <v>363.57</v>
          </cell>
        </row>
        <row r="170">
          <cell r="S170">
            <v>1381.8000000000002</v>
          </cell>
          <cell r="Z170">
            <v>248.45</v>
          </cell>
        </row>
        <row r="171">
          <cell r="S171">
            <v>353.3</v>
          </cell>
          <cell r="Z171">
            <v>63.720000000000006</v>
          </cell>
        </row>
        <row r="172">
          <cell r="U172">
            <v>-471.4699999999998</v>
          </cell>
          <cell r="X172">
            <v>30077.439999999995</v>
          </cell>
          <cell r="Z172">
            <v>21017.250000000004</v>
          </cell>
        </row>
        <row r="173">
          <cell r="Z173">
            <v>250.04</v>
          </cell>
        </row>
        <row r="174">
          <cell r="Z174">
            <v>167.53999999999996</v>
          </cell>
        </row>
        <row r="175">
          <cell r="S175">
            <v>22590.620000000003</v>
          </cell>
          <cell r="X175">
            <v>68053.68</v>
          </cell>
          <cell r="Z175">
            <v>58406.659999999996</v>
          </cell>
        </row>
        <row r="176">
          <cell r="X176">
            <v>2141.4400000000005</v>
          </cell>
          <cell r="Z176">
            <v>556.83</v>
          </cell>
        </row>
        <row r="177">
          <cell r="Z177">
            <v>107.90999999999998</v>
          </cell>
        </row>
        <row r="178">
          <cell r="Z178">
            <v>-0.01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19849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9">
      <selection activeCell="B93" sqref="B93: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184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42735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38058.76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f>'[1]Report'!$S$142+'[1]Report'!$S$143+'[1]Report'!$S$155+'[1]Report'!$S$164+'[1]Report'!$S$165+'[1]Report'!$S$166+'[1]Report'!$S$167+'[1]Report'!$S$168+'[1]Report'!$S$169+'[1]Report'!$S$170+'[1]Report'!$S$171+'[1]Report'!$S$175</f>
        <v>180680.47999999995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350019.5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f>'[1]Report'!$X$168</f>
        <v>100576.56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f>'[1]Report'!$X$164</f>
        <v>37649.99999999999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5">
        <f>'[1]Report'!$Z$164+'[1]Report'!$Z$165</f>
        <v>36770.229999999996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3">
        <f>'[1]Report'!$S$164+'[1]Report'!$S$165+'[1]Report'!$X$164-'[1]Report'!$Z$164-'[1]Report'!$Z$165</f>
        <v>28542.2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f>'[2]общий свод 2016 '!$K$721</f>
        <v>19849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38058.76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54979.98999999999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f>'[1]Report'!$X$175</f>
        <v>68053.68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f>'[1]Report'!$W$166+'[1]Report'!$U$166</f>
        <v>48612.720000000016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f>'[1]Report'!$X$142</f>
        <v>12579.499999999998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f>'[1]Report'!$X$143</f>
        <v>82547.03999999996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318737.79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f>'[1]Report'!$Z$142+'[1]Report'!$Z$143+'[1]Report'!$Z$155+'[1]Report'!$Z$165+'[1]Report'!$Z$164+'[1]Report'!$Z$166+'[1]Report'!$Z$167+'[1]Report'!$Z$168+'[1]Report'!$Z$169+'[1]Report'!$Z$170+'[1]Report'!$Z$171+'[1]Report'!$Z$175</f>
        <v>318737.79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356796.55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54979.98999999999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211962.19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19849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5.69</v>
      </c>
      <c r="F42" s="80" t="s">
        <v>136</v>
      </c>
      <c r="G42" s="60">
        <v>3810334293</v>
      </c>
      <c r="H42" s="61">
        <f>G13</f>
        <v>100576.56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68053.68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48612.720000000016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12579.499999999998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82547.03999999996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332218.5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91453.49000000018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586.2818352433816</v>
      </c>
      <c r="E63" s="76">
        <f>E64/117.48</f>
        <v>1821.1746680286005</v>
      </c>
      <c r="F63" s="76">
        <f>F64/12</f>
        <v>3960.2758333333345</v>
      </c>
      <c r="G63" s="77">
        <f>G64/18.26</f>
        <v>5577.50657174151</v>
      </c>
      <c r="H63" s="78">
        <f>H64/0.88</f>
        <v>15823.045454545454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'[1]Report'!$X$154</f>
        <v>880935.3600000003</v>
      </c>
      <c r="E64" s="94">
        <f>'[1]Report'!$X$147+'[1]Report'!$X$148+'[1]Report'!$X$149+'[1]Report'!$X$151+'[1]Report'!$X$152+'[1]Report'!$X$153</f>
        <v>213951.6</v>
      </c>
      <c r="F64" s="65">
        <f>'[1]Report'!$X$137+'[1]Report'!$X$140</f>
        <v>47523.31000000001</v>
      </c>
      <c r="G64" s="72">
        <f>'[1]Report'!$X$162+'[1]Report'!$X$172</f>
        <v>101845.26999999999</v>
      </c>
      <c r="H64" s="68">
        <f>'[1]Report'!$X$142+'[1]Report'!$X$159</f>
        <v>13924.279999999999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'[1]Report'!$Z$146+'[1]Report'!$Z$154+'[1]Report'!$Z$160+'[1]Report'!$Z$161</f>
        <v>834765.3000000002</v>
      </c>
      <c r="E65" s="65">
        <f>'[1]Report'!$Z$144+'[1]Report'!$Z$145+'[1]Report'!$Z$147+'[1]Report'!$Z$148+'[1]Report'!$Z$149+'[1]Report'!$Z$151+'[1]Report'!$Z$152+'[1]Report'!$Z$153+'[1]Report'!$Z$157+'[1]Report'!$Z$158</f>
        <v>190967.4</v>
      </c>
      <c r="F65" s="94">
        <f>'[1]Report'!$Z$137+'[1]Report'!$Z$140+'[1]Report'!$Z$177</f>
        <v>46937.91</v>
      </c>
      <c r="G65" s="69">
        <f>'[1]Report'!$Z$138+'[1]Report'!$Z$139+'[1]Report'!$Z$162+'[1]Report'!$Z$163+'[1]Report'!$Z$172+'[1]Report'!$Z$173+'[1]Report'!$Z$174</f>
        <v>81622.95</v>
      </c>
      <c r="H65" s="69">
        <f>'[1]Report'!$Z$142+'[1]Report'!$Z$155+'[1]Report'!$Z$159+'[1]Report'!$Z$178</f>
        <v>12432.77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46170.06000000017</v>
      </c>
      <c r="E66" s="76">
        <f>E64-E65</f>
        <v>22984.20000000001</v>
      </c>
      <c r="F66" s="76">
        <f>F64-F65</f>
        <v>585.4000000000087</v>
      </c>
      <c r="G66" s="78">
        <f>G64-G65</f>
        <v>20222.319999999992</v>
      </c>
      <c r="H66" s="78">
        <f>H64-H65</f>
        <v>1491.5099999999984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D64+'[1]Report'!$U$154</f>
        <v>880220.4100000004</v>
      </c>
      <c r="E67" s="70">
        <f>E64+'[1]Report'!$U$147+'[1]Report'!$U$148+'[1]Report'!$U$149+'[1]Report'!$U$151+'[1]Report'!$U$152+'[1]Report'!$U$153</f>
        <v>203285.12</v>
      </c>
      <c r="F67" s="70">
        <f>F64+'[1]Report'!$U$137+'[1]Report'!$U$140</f>
        <v>47016.98000000002</v>
      </c>
      <c r="G67" s="71">
        <f>G64+'[1]Report'!$U$162+'[1]Report'!$U$172</f>
        <v>100780.68999999999</v>
      </c>
      <c r="H67" s="71">
        <f>H64+'[1]Report'!$U$159</f>
        <v>12571.5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-714.9499999999534</v>
      </c>
      <c r="E68" s="44">
        <f>E67-E64</f>
        <v>-10666.48000000001</v>
      </c>
      <c r="F68" s="44">
        <f>F67-F64</f>
        <v>-506.32999999999447</v>
      </c>
      <c r="G68" s="44">
        <f>G67-G64</f>
        <v>-1064.5800000000017</v>
      </c>
      <c r="H68" s="44">
        <f>H67-H64</f>
        <v>-1352.7799999999988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 t="s">
        <v>185</v>
      </c>
      <c r="F73" s="105"/>
      <c r="G73" s="109"/>
      <c r="H73" s="26">
        <v>40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36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4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-14305.119999999959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10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>
        <v>7</v>
      </c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  <row r="93" ht="12.75">
      <c r="B93" t="s">
        <v>178</v>
      </c>
    </row>
    <row r="94" spans="2:4" ht="12.75">
      <c r="B94" s="157" t="s">
        <v>179</v>
      </c>
      <c r="C94" s="157" t="s">
        <v>180</v>
      </c>
      <c r="D94" s="157" t="s">
        <v>181</v>
      </c>
    </row>
    <row r="95" spans="2:4" ht="12.75">
      <c r="B95" s="157" t="s">
        <v>182</v>
      </c>
      <c r="C95" s="158">
        <f>'[1]Report'!$X$176</f>
        <v>2141.4400000000005</v>
      </c>
      <c r="D95" s="158">
        <f>'[1]Report'!$Z$176</f>
        <v>556.83</v>
      </c>
    </row>
    <row r="96" spans="2:4" ht="12.75">
      <c r="B96" s="157" t="s">
        <v>183</v>
      </c>
      <c r="C96" s="158">
        <f>'[1]Report'!$X$156</f>
        <v>2444.45</v>
      </c>
      <c r="D96" s="158">
        <f>'[1]Report'!$Z$156</f>
        <v>534.3300000000002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2017-03-15T03:47:59Z</dcterms:modified>
  <cp:category/>
  <cp:version/>
  <cp:contentType/>
  <cp:contentStatus/>
</cp:coreProperties>
</file>