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<sst xmlns="http://schemas.openxmlformats.org/spreadsheetml/2006/main" count="285" uniqueCount="180">
  <si>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</si>
  <si>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</si>
  <si>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</si>
  <si>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</si>
  <si>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</si>
  <si>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</si>
  <si>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</si>
  <si>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</si>
  <si>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</si>
  <si>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</si>
  <si>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</si>
  <si>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</si>
  <si>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</si>
  <si>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</si>
  <si>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</si>
  <si>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</si>
  <si>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</si>
  <si>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</si>
  <si>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</si>
  <si>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</si>
  <si>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</si>
  <si>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</si>
  <si>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</si>
  <si>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</si>
  <si>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</si>
  <si>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</si>
  <si>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</si>
  <si>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</si>
  <si>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</si>
  <si>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</si>
  <si>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</si>
  <si>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</si>
  <si>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</si>
  <si>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</si>
  <si>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</si>
  <si>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</si>
  <si>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</si>
  <si>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</si>
  <si>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</si>
  <si>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</si>
  <si>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</si>
  <si>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</si>
  <si>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</si>
  <si>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</si>
  <si>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</si>
  <si>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</si>
  <si>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</si>
  <si>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</si>
  <si>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</si>
  <si>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</si>
  <si>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</si>
  <si>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</si>
  <si>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</si>
  <si>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</si>
  <si>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</si>
  <si>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</si>
  <si>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</si>
  <si>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</si>
  <si>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</si>
  <si>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</si>
  <si>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</si>
  <si>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</si>
  <si>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</si>
  <si>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</si>
  <si>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</si>
  <si>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</si>
  <si>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</si>
  <si>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</si>
  <si>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</si>
  <si>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</si>
  <si>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</si>
  <si>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</si>
  <si>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</si>
  <si>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</si>
  <si>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</si>
  <si>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</si>
  <si>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</si>
  <si>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</si>
  <si>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</si>
  <si>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</si>
  <si>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</si>
  <si>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</si>
  <si>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</si>
  <si>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</si>
  <si>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</si>
  <si>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</si>
  <si>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</si>
  <si>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</si>
  <si>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</si>
  <si>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</si>
  <si>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</si>
  <si>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</si>
  <si>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</si>
  <si>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</si>
  <si>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</si>
  <si>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</si>
  <si>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</si>
  <si>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</si>
  <si>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</si>
  <si>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</si>
  <si>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</si>
  <si>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</si>
  <si>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</si>
  <si>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</si>
  <si>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</si>
  <si>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</si>
  <si>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</si>
  <si>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</si>
  <si>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</si>
  <si>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</si>
  <si>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</si>
  <si>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</si>
  <si>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</si>
  <si>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</si>
  <si>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</si>
  <si>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</si>
  <si>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</si>
  <si>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</si>
  <si>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</si>
  <si>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</si>
  <si>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</si>
  <si>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</si>
  <si>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</si>
  <si>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</si>
  <si>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</si>
  <si>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</si>
  <si>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</si>
  <si>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</si>
  <si>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</si>
  <si>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</si>
  <si>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</si>
  <si>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</si>
  <si>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</si>
  <si>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</si>
  <si>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</si>
  <si>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</si>
  <si>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</si>
  <si>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</si>
  <si>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</si>
  <si>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</si>
  <si>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</si>
  <si>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</si>
  <si>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</si>
  <si>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</si>
  <si>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</si>
  <si>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</si>
  <si>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</si>
  <si>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</si>
  <si>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</si>
  <si>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</si>
  <si>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</si>
  <si>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</si>
  <si>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</si>
  <si>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</si>
  <si>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</si>
  <si>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</si>
  <si>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</si>
  <si>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</si>
  <si>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</si>
  <si>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</si>
  <si>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</si>
  <si>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</si>
  <si>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</si>
  <si>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</si>
  <si>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</si>
  <si>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</si>
  <si>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</si>
  <si>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</si>
  <si>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</si>
  <si>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</si>
  <si>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</si>
  <si>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</si>
  <si>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</si>
  <si>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</si>
  <si>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</si>
  <si>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</si>
  <si>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</si>
  <si>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</si>
  <si>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ГРАНИТНАЯ, д. 3                                                                                                                                                                         за 2016  год</t>
  </si>
  <si>
    <t>кв. 7,4,8,2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</si>
</sst>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23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7" xfId="0" applyNumberFormat="1" applyFont="1" applyFill="1" applyBorder="1" applyAlignment="1">
      <alignment/>
    </xf>
    <xf numFmtId="0" fontId="4" fillId="30" borderId="24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15" xfId="0" applyFont="1" applyFill="1" applyBorder="1" applyAlignment="1">
      <alignment wrapText="1"/>
    </xf>
    <xf numFmtId="0" fontId="4" fillId="30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15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8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8" xfId="0" applyNumberFormat="1" applyFont="1" applyFill="1" applyBorder="1" applyAlignment="1">
      <alignment horizontal="right" vertical="top" wrapText="1"/>
    </xf>
    <xf numFmtId="4" fontId="4" fillId="30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69">
      <selection activeCell="K74" sqref="K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3" t="s">
        <v>178</v>
      </c>
      <c r="B1" s="133"/>
      <c r="C1" s="133"/>
      <c r="D1" s="133"/>
      <c r="E1" s="133"/>
      <c r="F1" s="133"/>
      <c r="G1" s="133"/>
      <c r="H1" s="133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3"/>
      <c r="E3" s="111"/>
      <c r="F3" s="14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4"/>
      <c r="E4" s="135"/>
      <c r="F4" s="136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37"/>
      <c r="E5" s="138"/>
      <c r="F5" s="139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40"/>
      <c r="E6" s="141"/>
      <c r="F6" s="142"/>
      <c r="G6" s="36">
        <v>42735</v>
      </c>
      <c r="H6" s="5"/>
    </row>
    <row r="7" spans="1:8" ht="38.25" customHeight="1" thickBot="1">
      <c r="A7" s="149" t="s">
        <v>13</v>
      </c>
      <c r="B7" s="150"/>
      <c r="C7" s="150"/>
      <c r="D7" s="151"/>
      <c r="E7" s="151"/>
      <c r="F7" s="151"/>
      <c r="G7" s="150"/>
      <c r="H7" s="152"/>
    </row>
    <row r="8" spans="1:8" ht="33" customHeight="1" thickBot="1">
      <c r="A8" s="40" t="s">
        <v>0</v>
      </c>
      <c r="B8" s="39" t="s">
        <v>1</v>
      </c>
      <c r="C8" s="41" t="s">
        <v>2</v>
      </c>
      <c r="D8" s="145" t="s">
        <v>3</v>
      </c>
      <c r="E8" s="146"/>
      <c r="F8" s="14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0" t="s">
        <v>15</v>
      </c>
      <c r="E9" s="111"/>
      <c r="F9" s="112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0" t="s">
        <v>18</v>
      </c>
      <c r="E10" s="111"/>
      <c r="F10" s="112"/>
      <c r="G10" s="63">
        <f>1821.27</f>
        <v>1821.27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0" t="s">
        <v>20</v>
      </c>
      <c r="E11" s="111"/>
      <c r="F11" s="112"/>
      <c r="G11" s="90">
        <f>10314.93</f>
        <v>10314.93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3" t="s">
        <v>23</v>
      </c>
      <c r="E12" s="114"/>
      <c r="F12" s="115"/>
      <c r="G12" s="91">
        <f>G13+G14+G20+G21+G22+G23+G31</f>
        <v>114397.9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1" t="s">
        <v>26</v>
      </c>
      <c r="E13" s="102"/>
      <c r="F13" s="103"/>
      <c r="G13" s="65">
        <f>28452.41</f>
        <v>28452.41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1" t="s">
        <v>29</v>
      </c>
      <c r="E14" s="102"/>
      <c r="F14" s="103"/>
      <c r="G14" s="92">
        <f>12678.74</f>
        <v>12678.74</v>
      </c>
      <c r="H14" s="5"/>
    </row>
    <row r="15" spans="1:8" ht="26.25" customHeight="1" thickBot="1">
      <c r="A15" s="4"/>
      <c r="B15" s="6"/>
      <c r="C15" s="3" t="s">
        <v>16</v>
      </c>
      <c r="D15" s="101" t="s">
        <v>156</v>
      </c>
      <c r="E15" s="102"/>
      <c r="F15" s="103"/>
      <c r="G15" s="93">
        <f>11371.57</f>
        <v>11371.57</v>
      </c>
      <c r="H15" s="5"/>
    </row>
    <row r="16" spans="1:8" ht="13.5" customHeight="1" thickBot="1">
      <c r="A16" s="4"/>
      <c r="B16" s="6"/>
      <c r="C16" s="3" t="s">
        <v>16</v>
      </c>
      <c r="D16" s="101" t="s">
        <v>157</v>
      </c>
      <c r="E16" s="102"/>
      <c r="F16" s="103"/>
      <c r="G16" s="94">
        <f>735.54+12678.74-11371.57</f>
        <v>2042.7099999999991</v>
      </c>
      <c r="H16" s="49"/>
    </row>
    <row r="17" spans="1:8" ht="13.5" customHeight="1" thickBot="1">
      <c r="A17" s="4"/>
      <c r="B17" s="6"/>
      <c r="C17" s="3" t="s">
        <v>16</v>
      </c>
      <c r="D17" s="101" t="s">
        <v>158</v>
      </c>
      <c r="E17" s="102"/>
      <c r="F17" s="103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01" t="s">
        <v>18</v>
      </c>
      <c r="E18" s="102"/>
      <c r="F18" s="103"/>
      <c r="G18" s="14">
        <f>G10</f>
        <v>1821.27</v>
      </c>
      <c r="H18" s="5"/>
    </row>
    <row r="19" spans="1:8" ht="27" customHeight="1" thickBot="1">
      <c r="A19" s="4"/>
      <c r="B19" s="6"/>
      <c r="C19" s="3" t="s">
        <v>16</v>
      </c>
      <c r="D19" s="101" t="s">
        <v>55</v>
      </c>
      <c r="E19" s="102"/>
      <c r="F19" s="103"/>
      <c r="G19" s="73">
        <f>G18+G15-G17</f>
        <v>13192.84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6" t="s">
        <v>32</v>
      </c>
      <c r="E20" s="117"/>
      <c r="F20" s="118"/>
      <c r="G20" s="65">
        <f>22916.99</f>
        <v>22916.99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0" t="s">
        <v>151</v>
      </c>
      <c r="E21" s="111"/>
      <c r="F21" s="112"/>
      <c r="G21" s="64">
        <f>18315.93</f>
        <v>18315.93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0" t="s">
        <v>152</v>
      </c>
      <c r="E22" s="111"/>
      <c r="F22" s="112"/>
      <c r="G22" s="64">
        <f>4236.15</f>
        <v>4236.15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4" t="s">
        <v>153</v>
      </c>
      <c r="E23" s="125"/>
      <c r="F23" s="126"/>
      <c r="G23" s="64">
        <f>27797.68</f>
        <v>27797.68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0" t="s">
        <v>35</v>
      </c>
      <c r="E24" s="111"/>
      <c r="F24" s="112"/>
      <c r="G24" s="87">
        <f>G25+G26+G27+G28+G29+G30</f>
        <v>104493.9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3" t="s">
        <v>38</v>
      </c>
      <c r="E25" s="114"/>
      <c r="F25" s="115"/>
      <c r="G25" s="82">
        <f>104493.9</f>
        <v>104493.9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1" t="s">
        <v>41</v>
      </c>
      <c r="E26" s="102"/>
      <c r="F26" s="103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1" t="s">
        <v>44</v>
      </c>
      <c r="E27" s="102"/>
      <c r="F27" s="103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1" t="s">
        <v>47</v>
      </c>
      <c r="E28" s="102"/>
      <c r="F28" s="103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1" t="s">
        <v>124</v>
      </c>
      <c r="E29" s="102"/>
      <c r="F29" s="103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1" t="s">
        <v>166</v>
      </c>
      <c r="E30" s="102"/>
      <c r="F30" s="102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1" t="s">
        <v>174</v>
      </c>
      <c r="E31" s="102"/>
      <c r="F31" s="102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1" t="s">
        <v>175</v>
      </c>
      <c r="E32" s="102"/>
      <c r="F32" s="102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1" t="s">
        <v>177</v>
      </c>
      <c r="E33" s="102"/>
      <c r="F33" s="102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1" t="s">
        <v>176</v>
      </c>
      <c r="E34" s="102"/>
      <c r="F34" s="102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1" t="s">
        <v>51</v>
      </c>
      <c r="E35" s="102"/>
      <c r="F35" s="103"/>
      <c r="G35" s="66">
        <f>G24+G10</f>
        <v>106315.17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1" t="s">
        <v>53</v>
      </c>
      <c r="E36" s="102"/>
      <c r="F36" s="103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1" t="s">
        <v>55</v>
      </c>
      <c r="E37" s="102"/>
      <c r="F37" s="103"/>
      <c r="G37" s="73">
        <f>G19</f>
        <v>13192.84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1" t="s">
        <v>57</v>
      </c>
      <c r="E38" s="102"/>
      <c r="F38" s="103"/>
      <c r="G38" s="88">
        <f>G11+G12-G24</f>
        <v>20218.929999999993</v>
      </c>
      <c r="H38" s="49"/>
    </row>
    <row r="39" spans="1:8" ht="38.25" customHeight="1" thickBot="1">
      <c r="A39" s="130" t="s">
        <v>58</v>
      </c>
      <c r="B39" s="131"/>
      <c r="C39" s="131"/>
      <c r="D39" s="131"/>
      <c r="E39" s="131"/>
      <c r="F39" s="150"/>
      <c r="G39" s="131"/>
      <c r="H39" s="15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4.78</v>
      </c>
      <c r="F42" s="80" t="s">
        <v>136</v>
      </c>
      <c r="G42" s="60">
        <v>3810334293</v>
      </c>
      <c r="H42" s="61">
        <f>G13</f>
        <v>28452.41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22916.99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18315.93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4236.15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27797.68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8"/>
      <c r="G47" s="103"/>
      <c r="H47" s="61">
        <f>SUM(H41:H46)</f>
        <v>101719.16</v>
      </c>
    </row>
    <row r="48" spans="1:8" ht="19.5" customHeight="1" thickBot="1">
      <c r="A48" s="130" t="s">
        <v>64</v>
      </c>
      <c r="B48" s="131"/>
      <c r="C48" s="131"/>
      <c r="D48" s="131"/>
      <c r="E48" s="131"/>
      <c r="F48" s="131"/>
      <c r="G48" s="131"/>
      <c r="H48" s="132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5" t="s">
        <v>141</v>
      </c>
      <c r="E49" s="9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5" t="s">
        <v>69</v>
      </c>
      <c r="E50" s="9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5" t="s">
        <v>71</v>
      </c>
      <c r="E51" s="9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5" t="s">
        <v>73</v>
      </c>
      <c r="E52" s="96"/>
      <c r="F52" s="56">
        <v>0</v>
      </c>
      <c r="G52" s="51"/>
      <c r="H52" s="49"/>
    </row>
    <row r="53" spans="1:8" ht="18.75" customHeight="1" thickBot="1">
      <c r="A53" s="153" t="s">
        <v>74</v>
      </c>
      <c r="B53" s="154"/>
      <c r="C53" s="154"/>
      <c r="D53" s="154"/>
      <c r="E53" s="154"/>
      <c r="F53" s="154"/>
      <c r="G53" s="154"/>
      <c r="H53" s="155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5" t="s">
        <v>15</v>
      </c>
      <c r="E54" s="9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5" t="s">
        <v>18</v>
      </c>
      <c r="E55" s="9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5" t="s">
        <v>20</v>
      </c>
      <c r="E56" s="9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5" t="s">
        <v>53</v>
      </c>
      <c r="E57" s="9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5" t="s">
        <v>55</v>
      </c>
      <c r="E58" s="9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2" t="s">
        <v>57</v>
      </c>
      <c r="E59" s="123"/>
      <c r="F59" s="57">
        <f>D66+E66+F66+G66+H66</f>
        <v>50788.960000000014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176.81040610150544</v>
      </c>
      <c r="E63" s="76">
        <f>E64/117.48</f>
        <v>353.03294177732374</v>
      </c>
      <c r="F63" s="76">
        <f>F64/12</f>
        <v>706.9725</v>
      </c>
      <c r="G63" s="77">
        <f>G64/18.26</f>
        <v>1070.8269441401972</v>
      </c>
      <c r="H63" s="78">
        <f>H64/0.88</f>
        <v>411.87500000000006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43894.56+221777.22</f>
        <v>265671.78</v>
      </c>
      <c r="E64" s="65">
        <f>8949.8+1003.09+31521.42</f>
        <v>41474.31</v>
      </c>
      <c r="F64" s="65">
        <f>991.5+155.3+7336.87</f>
        <v>8483.67</v>
      </c>
      <c r="G64" s="72">
        <f>2176.86+757.2+12325.98+4293.26</f>
        <v>19553.300000000003</v>
      </c>
      <c r="H64" s="68">
        <f>58.1+304.35</f>
        <v>362.45000000000005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26104.64+173801.04+21873.83+2886.84+4222.45</f>
        <v>228888.80000000002</v>
      </c>
      <c r="E65" s="65">
        <f>1754.87+3881.28+976.82+2950.32+19852.81+34.4+101.73+858.71</f>
        <v>30410.94</v>
      </c>
      <c r="F65" s="65">
        <f>268.23+793.1+3.78+16.69+135.24+128.79+765.64+5177.82</f>
        <v>7289.289999999999</v>
      </c>
      <c r="G65" s="69">
        <f>509.22+1544.21+234.64+976.57+10481.7+78.89+331.22+3586.77</f>
        <v>17743.219999999998</v>
      </c>
      <c r="H65" s="69">
        <f>7.06+384.63+8.25+24.36</f>
        <v>424.3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36782.98000000001</v>
      </c>
      <c r="E66" s="76">
        <f>E64-E65</f>
        <v>11063.369999999999</v>
      </c>
      <c r="F66" s="76">
        <f>F64-F65</f>
        <v>1194.380000000001</v>
      </c>
      <c r="G66" s="78">
        <f>G64-G65</f>
        <v>1810.0800000000054</v>
      </c>
      <c r="H66" s="78">
        <f>H64-H65</f>
        <v>-61.849999999999966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43894.56+221777.22</f>
        <v>265671.78</v>
      </c>
      <c r="E67" s="70">
        <f>8649.18+31382.54+1012.79</f>
        <v>41044.51</v>
      </c>
      <c r="F67" s="70">
        <f>1337.48+155.3+7386.74</f>
        <v>8879.52</v>
      </c>
      <c r="G67" s="71">
        <f>4125.74+11831.89+2527.42+856.78</f>
        <v>19341.829999999998</v>
      </c>
      <c r="H67" s="71">
        <f>304.35</f>
        <v>304.35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-429.79999999999563</v>
      </c>
      <c r="F68" s="44">
        <f>F67-F64</f>
        <v>395.85000000000036</v>
      </c>
      <c r="G68" s="44">
        <f>G67-G64</f>
        <v>-211.4700000000048</v>
      </c>
      <c r="H68" s="44">
        <f>H67-H64</f>
        <v>-58.10000000000002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7" t="s">
        <v>145</v>
      </c>
      <c r="E69" s="128"/>
      <c r="F69" s="128"/>
      <c r="G69" s="128"/>
      <c r="H69" s="129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04" t="s">
        <v>145</v>
      </c>
      <c r="E70" s="105"/>
      <c r="F70" s="105"/>
      <c r="G70" s="105"/>
      <c r="H70" s="10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0" t="s">
        <v>101</v>
      </c>
      <c r="B72" s="131"/>
      <c r="C72" s="131"/>
      <c r="D72" s="131"/>
      <c r="E72" s="131"/>
      <c r="F72" s="131"/>
      <c r="G72" s="131"/>
      <c r="H72" s="132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1" t="s">
        <v>179</v>
      </c>
      <c r="F73" s="102"/>
      <c r="G73" s="103"/>
      <c r="H73" s="26">
        <v>9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1"/>
      <c r="F74" s="102"/>
      <c r="G74" s="103"/>
      <c r="H74" s="26">
        <v>3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1"/>
      <c r="F75" s="102"/>
      <c r="G75" s="103"/>
      <c r="H75" s="26">
        <v>6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04"/>
      <c r="F76" s="105"/>
      <c r="G76" s="106"/>
      <c r="H76" s="26">
        <f>D68+E68+F68+G68+H68</f>
        <v>-303.5200000000001</v>
      </c>
    </row>
    <row r="77" spans="1:8" ht="25.5" customHeight="1" thickBot="1">
      <c r="A77" s="130" t="s">
        <v>107</v>
      </c>
      <c r="B77" s="131"/>
      <c r="C77" s="131"/>
      <c r="D77" s="131"/>
      <c r="E77" s="131"/>
      <c r="F77" s="131"/>
      <c r="G77" s="131"/>
      <c r="H77" s="132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1"/>
      <c r="F78" s="102"/>
      <c r="G78" s="103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7"/>
      <c r="F79" s="108"/>
      <c r="G79" s="109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98" t="s">
        <v>167</v>
      </c>
      <c r="F80" s="99"/>
      <c r="G80" s="99"/>
      <c r="H80" s="100"/>
    </row>
    <row r="81" ht="12.75">
      <c r="A81" s="1"/>
    </row>
    <row r="82" ht="12.75">
      <c r="A82" s="1"/>
    </row>
    <row r="83" spans="1:8" ht="38.25" customHeight="1">
      <c r="A83" s="97" t="s">
        <v>172</v>
      </c>
      <c r="B83" s="97"/>
      <c r="C83" s="97"/>
      <c r="D83" s="97"/>
      <c r="E83" s="97"/>
      <c r="F83" s="97"/>
      <c r="G83" s="97"/>
      <c r="H83" s="97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19" t="s">
        <v>115</v>
      </c>
      <c r="D86" s="120"/>
      <c r="E86" s="121"/>
    </row>
    <row r="87" spans="1:5" ht="18.75" customHeight="1" thickBot="1">
      <c r="A87" s="29">
        <v>2</v>
      </c>
      <c r="B87" s="4" t="s">
        <v>116</v>
      </c>
      <c r="C87" s="119" t="s">
        <v>117</v>
      </c>
      <c r="D87" s="120"/>
      <c r="E87" s="121"/>
    </row>
    <row r="88" spans="1:5" ht="16.5" customHeight="1" thickBot="1">
      <c r="A88" s="29">
        <v>3</v>
      </c>
      <c r="B88" s="4" t="s">
        <v>118</v>
      </c>
      <c r="C88" s="119" t="s">
        <v>119</v>
      </c>
      <c r="D88" s="120"/>
      <c r="E88" s="121"/>
    </row>
    <row r="89" spans="1:5" ht="13.5" thickBot="1">
      <c r="A89" s="29">
        <v>4</v>
      </c>
      <c r="B89" s="4" t="s">
        <v>16</v>
      </c>
      <c r="C89" s="119" t="s">
        <v>120</v>
      </c>
      <c r="D89" s="120"/>
      <c r="E89" s="121"/>
    </row>
    <row r="90" spans="1:5" ht="24" customHeight="1" thickBot="1">
      <c r="A90" s="29">
        <v>5</v>
      </c>
      <c r="B90" s="4" t="s">
        <v>86</v>
      </c>
      <c r="C90" s="119" t="s">
        <v>121</v>
      </c>
      <c r="D90" s="120"/>
      <c r="E90" s="121"/>
    </row>
    <row r="91" spans="1:5" ht="21" customHeight="1" thickBot="1">
      <c r="A91" s="30">
        <v>6</v>
      </c>
      <c r="B91" s="31" t="s">
        <v>122</v>
      </c>
      <c r="C91" s="119" t="s">
        <v>123</v>
      </c>
      <c r="D91" s="120"/>
      <c r="E91" s="121"/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2017-03-15T01:00:10Z</dcterms:modified>
  <cp:category/>
  <cp:version/>
  <cp:contentType/>
  <cp:contentStatus/>
</cp:coreProperties>
</file>