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<sst xmlns="http://schemas.openxmlformats.org/spreadsheetml/2006/main" count="284" uniqueCount="179">
  <si>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</si>
  <si>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</si>
  <si>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</si>
  <si>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</si>
  <si>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</si>
  <si>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</si>
  <si>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</si>
  <si>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</si>
  <si>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</si>
  <si>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</si>
  <si>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</si>
  <si>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</si>
  <si>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</si>
  <si>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</si>
  <si>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</si>
  <si>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</si>
  <si>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</si>
  <si>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</si>
  <si>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</si>
  <si>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</si>
  <si>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</si>
  <si>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</si>
  <si>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</si>
  <si>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</si>
  <si>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</si>
  <si>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</si>
  <si>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</si>
  <si>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</si>
  <si>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</si>
  <si>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</si>
  <si>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</si>
  <si>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</si>
  <si>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</si>
  <si>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</si>
  <si>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</si>
  <si>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</si>
  <si>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</si>
  <si>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</si>
  <si>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</si>
  <si>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</si>
  <si>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</si>
  <si>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</si>
  <si>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</si>
  <si>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</si>
  <si>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</si>
  <si>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</si>
  <si>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</si>
  <si>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</si>
  <si>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</si>
  <si>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</si>
  <si>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</si>
  <si>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</si>
  <si>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</si>
  <si>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</si>
  <si>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</si>
  <si>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</si>
  <si>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</si>
  <si>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</si>
  <si>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</si>
  <si>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</si>
  <si>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</si>
  <si>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</si>
  <si>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</si>
  <si>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</si>
  <si>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</si>
  <si>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</si>
  <si>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</si>
  <si>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</si>
  <si>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</si>
  <si>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</si>
  <si>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</si>
  <si>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</si>
  <si>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</si>
  <si>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</si>
  <si>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</si>
  <si>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</si>
  <si>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</si>
  <si>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</si>
  <si>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</si>
  <si>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</si>
  <si>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</si>
  <si>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</si>
  <si>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</si>
  <si>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</si>
  <si>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</si>
  <si>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</si>
  <si>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</si>
  <si>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</si>
  <si>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</si>
  <si>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</si>
  <si>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</si>
  <si>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</si>
  <si>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</si>
  <si>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</si>
  <si>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</si>
  <si>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</si>
  <si>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</si>
  <si>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</si>
  <si>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</si>
  <si>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</si>
  <si>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</si>
  <si>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</si>
  <si>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</si>
  <si>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</si>
  <si>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</si>
  <si>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</si>
  <si>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</si>
  <si>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</si>
  <si>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</si>
  <si>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</si>
  <si>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</si>
  <si>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</si>
  <si>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</si>
  <si>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</si>
  <si>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</si>
  <si>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</si>
  <si>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</si>
  <si>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</si>
  <si>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</si>
  <si>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</si>
  <si>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</si>
  <si>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</si>
  <si>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</si>
  <si>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</si>
  <si>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</si>
  <si>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</si>
  <si>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</si>
  <si>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</si>
  <si>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</si>
  <si>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</si>
  <si>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</si>
  <si>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</si>
  <si>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</si>
  <si>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</si>
  <si>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</si>
  <si>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</si>
  <si>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</si>
  <si>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</si>
  <si>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</si>
  <si>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</si>
  <si>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</si>
  <si>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</si>
  <si>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</si>
  <si>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</si>
  <si>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</si>
  <si>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</si>
  <si>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</si>
  <si>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</si>
  <si>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</si>
  <si>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</si>
  <si>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</si>
  <si>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</si>
  <si>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</si>
  <si>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</si>
  <si>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</si>
  <si>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</si>
  <si>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</si>
  <si>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</si>
  <si>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</si>
  <si>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</si>
  <si>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</si>
  <si>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</si>
  <si>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</si>
  <si>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</si>
  <si>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</si>
  <si>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</si>
  <si>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</si>
  <si>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</si>
  <si>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</si>
  <si>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</si>
  <si>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</si>
  <si>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</si>
  <si>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</si>
  <si>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</si>
  <si>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</si>
  <si>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</si>
  <si>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</si>
  <si>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</si>
  <si>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ПУШКИНА, д. 3 А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</si>
</sst>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User\Desktop\&#1056;&#1072;&#1089;&#1082;&#1088;&#1099;&#1090;&#1080;&#1077;%20&#1080;&#1085;&#1092;&#1086;&#1088;&#1084;&#1072;&#1094;&#1080;&#1080;%20&#1079;&#1072;%202015%20&#1075;\&#1057;&#1042;%20&#1084;&#1072;&#1088;&#1090;-&#1076;&#1077;&#1082;&#1072;&#1073;&#1088;&#1100;%202015\&#1055;&#1091;&#1096;&#1082;&#1080;&#1085;&#1072;\3&#10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1"/>
    </sheetNames>
    <sheetDataSet>
      <sheetData sheetId="0">
        <row r="7">
          <cell r="F7">
            <v>8594.66</v>
          </cell>
          <cell r="G7">
            <v>491.47</v>
          </cell>
          <cell r="H7">
            <v>312.54</v>
          </cell>
          <cell r="I7">
            <v>7009.28</v>
          </cell>
        </row>
        <row r="9">
          <cell r="C9">
            <v>103793.61</v>
          </cell>
          <cell r="F9">
            <v>98304.96</v>
          </cell>
          <cell r="G9">
            <v>8848.01</v>
          </cell>
          <cell r="H9">
            <v>4197.09</v>
          </cell>
          <cell r="I9">
            <v>71320.23</v>
          </cell>
        </row>
        <row r="13">
          <cell r="C13">
            <v>2999.7</v>
          </cell>
          <cell r="F13">
            <v>2942.7</v>
          </cell>
          <cell r="G13">
            <v>184.76</v>
          </cell>
          <cell r="H13">
            <v>121.19</v>
          </cell>
          <cell r="I13">
            <v>2652.47</v>
          </cell>
        </row>
        <row r="14">
          <cell r="C14">
            <v>455.16</v>
          </cell>
          <cell r="F14">
            <v>455.12</v>
          </cell>
          <cell r="G14">
            <v>28.06</v>
          </cell>
          <cell r="H14">
            <v>15.27</v>
          </cell>
          <cell r="I14">
            <v>428.35</v>
          </cell>
        </row>
        <row r="15">
          <cell r="C15">
            <v>799.01</v>
          </cell>
          <cell r="F15">
            <v>286.97</v>
          </cell>
          <cell r="G15">
            <v>30.68</v>
          </cell>
          <cell r="H15">
            <v>23.49</v>
          </cell>
          <cell r="I15">
            <v>468.61</v>
          </cell>
        </row>
        <row r="16">
          <cell r="C16">
            <v>280547.12</v>
          </cell>
          <cell r="F16">
            <v>261163.36</v>
          </cell>
          <cell r="G16">
            <v>15032.01</v>
          </cell>
          <cell r="H16">
            <v>9781.52</v>
          </cell>
          <cell r="I16">
            <v>235371.86</v>
          </cell>
        </row>
        <row r="19">
          <cell r="C19">
            <v>38312.41</v>
          </cell>
          <cell r="F19">
            <v>39807.39</v>
          </cell>
          <cell r="G19">
            <v>2739.6</v>
          </cell>
          <cell r="H19">
            <v>1376.75</v>
          </cell>
          <cell r="I19">
            <v>27253.9</v>
          </cell>
        </row>
        <row r="21">
          <cell r="F21">
            <v>26522.46</v>
          </cell>
          <cell r="G21">
            <v>1396.54</v>
          </cell>
          <cell r="H21">
            <v>1031.2</v>
          </cell>
          <cell r="I21">
            <v>21635.07</v>
          </cell>
        </row>
        <row r="23">
          <cell r="F23">
            <v>28893.14</v>
          </cell>
          <cell r="G23">
            <v>1511.05</v>
          </cell>
          <cell r="H23">
            <v>1107.26</v>
          </cell>
          <cell r="I23">
            <v>21831.88</v>
          </cell>
        </row>
        <row r="25">
          <cell r="F25">
            <v>19488.79</v>
          </cell>
          <cell r="G25">
            <v>1212.04</v>
          </cell>
          <cell r="H25">
            <v>845.09</v>
          </cell>
          <cell r="I25">
            <v>17672.34</v>
          </cell>
        </row>
        <row r="27">
          <cell r="F27">
            <v>53928.31</v>
          </cell>
          <cell r="G27">
            <v>3083.47</v>
          </cell>
          <cell r="H27">
            <v>1961.43</v>
          </cell>
          <cell r="I27">
            <v>44058.45</v>
          </cell>
        </row>
        <row r="32">
          <cell r="C32">
            <v>13300.26</v>
          </cell>
          <cell r="F32">
            <v>13791.17</v>
          </cell>
          <cell r="G32">
            <v>932.02</v>
          </cell>
          <cell r="H32">
            <v>464.93</v>
          </cell>
          <cell r="I32">
            <v>9178.7</v>
          </cell>
        </row>
        <row r="35">
          <cell r="F35">
            <v>24396.12</v>
          </cell>
          <cell r="G35">
            <v>1325.47</v>
          </cell>
          <cell r="H35">
            <v>978.32</v>
          </cell>
          <cell r="I35">
            <v>20548.74</v>
          </cell>
        </row>
        <row r="36">
          <cell r="C36">
            <v>25101.73</v>
          </cell>
          <cell r="F36">
            <v>24417.46</v>
          </cell>
          <cell r="G36">
            <v>1625.37</v>
          </cell>
          <cell r="H36">
            <v>887.17</v>
          </cell>
          <cell r="I36">
            <v>17505.38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7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1" t="s">
        <v>178</v>
      </c>
      <c r="B1" s="111"/>
      <c r="C1" s="111"/>
      <c r="D1" s="111"/>
      <c r="E1" s="111"/>
      <c r="F1" s="111"/>
      <c r="G1" s="111"/>
      <c r="H1" s="11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1"/>
      <c r="E3" s="122"/>
      <c r="F3" s="12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2"/>
      <c r="E4" s="113"/>
      <c r="F4" s="114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5"/>
      <c r="E5" s="116"/>
      <c r="F5" s="117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8"/>
      <c r="E6" s="119"/>
      <c r="F6" s="120"/>
      <c r="G6" s="36">
        <v>42369</v>
      </c>
      <c r="H6" s="5"/>
    </row>
    <row r="7" spans="1:8" ht="38.25" customHeight="1" thickBot="1">
      <c r="A7" s="98" t="s">
        <v>13</v>
      </c>
      <c r="B7" s="99"/>
      <c r="C7" s="99"/>
      <c r="D7" s="100"/>
      <c r="E7" s="100"/>
      <c r="F7" s="100"/>
      <c r="G7" s="99"/>
      <c r="H7" s="101"/>
    </row>
    <row r="8" spans="1:8" ht="33" customHeight="1" thickBot="1">
      <c r="A8" s="40" t="s">
        <v>0</v>
      </c>
      <c r="B8" s="39" t="s">
        <v>1</v>
      </c>
      <c r="C8" s="41" t="s">
        <v>2</v>
      </c>
      <c r="D8" s="124" t="s">
        <v>3</v>
      </c>
      <c r="E8" s="125"/>
      <c r="F8" s="12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9" t="s">
        <v>15</v>
      </c>
      <c r="E9" s="122"/>
      <c r="F9" s="14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9" t="s">
        <v>18</v>
      </c>
      <c r="E10" s="122"/>
      <c r="F10" s="140"/>
      <c r="G10" s="63">
        <v>51698.55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9" t="s">
        <v>20</v>
      </c>
      <c r="E11" s="122"/>
      <c r="F11" s="140"/>
      <c r="G11" s="90">
        <f>6917.6+11705.7+4677.07+5906.21+6017.54</f>
        <v>35224.12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4" t="s">
        <v>23</v>
      </c>
      <c r="E12" s="145"/>
      <c r="F12" s="146"/>
      <c r="G12" s="91">
        <f>G13+G14+G20+G21+G22+G23+G31</f>
        <v>195427.02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9"/>
      <c r="G13" s="65">
        <f>4896.88+'[1]Page1'!$F$25</f>
        <v>24385.670000000002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9"/>
      <c r="G14" s="92">
        <f>5321.64+'[1]Page1'!$F$21</f>
        <v>31844.1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9"/>
      <c r="G15" s="93">
        <f>461.91+3615.06+'[1]Page1'!$G$21+'[1]Page1'!$H$21+'[1]Page1'!$I$21</f>
        <v>28139.78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9"/>
      <c r="G16" s="94">
        <f>6017.54+G14-G15</f>
        <v>9721.86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9"/>
      <c r="G17" s="65">
        <v>15283.83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9"/>
      <c r="G18" s="14">
        <f>G10</f>
        <v>51698.55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9"/>
      <c r="G19" s="73">
        <f>G18+G15-G17</f>
        <v>64554.5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7" t="s">
        <v>32</v>
      </c>
      <c r="E20" s="148"/>
      <c r="F20" s="149"/>
      <c r="G20" s="65">
        <f>5046.74+'[1]Page1'!$F$35</f>
        <v>29442.86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9" t="s">
        <v>151</v>
      </c>
      <c r="E21" s="122"/>
      <c r="F21" s="140"/>
      <c r="G21" s="64">
        <f>5796.26+'[1]Page1'!$F$23</f>
        <v>34689.4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9" t="s">
        <v>152</v>
      </c>
      <c r="E22" s="122"/>
      <c r="F22" s="140"/>
      <c r="G22" s="64">
        <f>1723.9+'[1]Page1'!$F$7</f>
        <v>10318.56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1" t="s">
        <v>153</v>
      </c>
      <c r="E23" s="142"/>
      <c r="F23" s="143"/>
      <c r="G23" s="64">
        <f>10818.12+'[1]Page1'!$F$27</f>
        <v>64746.43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9" t="s">
        <v>35</v>
      </c>
      <c r="E24" s="122"/>
      <c r="F24" s="140"/>
      <c r="G24" s="87">
        <f>G25+G26+G27+G28+G29+G30</f>
        <v>173709.56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4" t="s">
        <v>38</v>
      </c>
      <c r="E25" s="145"/>
      <c r="F25" s="146"/>
      <c r="G25" s="82">
        <f>3369.99+7328.34+3393.43+3912.18+1162.23+3615.06+'[1]Page1'!$I$7+'[1]Page1'!$I$21+'[1]Page1'!$I$23+'[1]Page1'!$I$25+'[1]Page1'!$I$27+'[1]Page1'!$I$35</f>
        <v>155536.99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9"/>
      <c r="G27" s="82">
        <f>425.06+938.97+438.04+503.1+149.61+461.91+'[1]Page1'!$G$7+'[1]Page1'!$G$21+'[1]Page1'!$G$23+'[1]Page1'!$G$25+'[1]Page1'!$G$27+'[1]Page1'!$G$35</f>
        <v>11936.73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9"/>
      <c r="G29" s="70">
        <f>'[1]Page1'!$H$7+'[1]Page1'!$H$21+'[1]Page1'!$H$23+'[1]Page1'!$H$25+'[1]Page1'!$H$27+'[1]Page1'!$H$35</f>
        <v>6235.84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105"/>
      <c r="F30" s="105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105"/>
      <c r="F31" s="105"/>
      <c r="G31" s="85">
        <f>0</f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105"/>
      <c r="F32" s="105"/>
      <c r="G32" s="85">
        <v>0</v>
      </c>
      <c r="H32" s="84"/>
      <c r="I32" s="95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105"/>
      <c r="F33" s="10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105"/>
      <c r="F34" s="10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105"/>
      <c r="F35" s="109"/>
      <c r="G35" s="66">
        <f>G24+G10</f>
        <v>225408.11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105"/>
      <c r="F36" s="10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105"/>
      <c r="F37" s="109"/>
      <c r="G37" s="73">
        <f>G19</f>
        <v>64554.5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105"/>
      <c r="F38" s="109"/>
      <c r="G38" s="88">
        <f>G11+G12-G24</f>
        <v>56941.57999999999</v>
      </c>
      <c r="H38" s="49"/>
    </row>
    <row r="39" spans="1:8" ht="38.25" customHeight="1" thickBot="1">
      <c r="A39" s="102" t="s">
        <v>58</v>
      </c>
      <c r="B39" s="103"/>
      <c r="C39" s="103"/>
      <c r="D39" s="103"/>
      <c r="E39" s="103"/>
      <c r="F39" s="99"/>
      <c r="G39" s="103"/>
      <c r="H39" s="10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15283.83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1.18</v>
      </c>
      <c r="F42" s="80" t="s">
        <v>136</v>
      </c>
      <c r="G42" s="60">
        <v>3810334293</v>
      </c>
      <c r="H42" s="61">
        <f>G13</f>
        <v>24385.670000000002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29442.86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34689.4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10318.56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64746.43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7"/>
      <c r="G47" s="109"/>
      <c r="H47" s="61">
        <f>SUM(H41:H46)</f>
        <v>178866.75</v>
      </c>
    </row>
    <row r="48" spans="1:8" ht="19.5" customHeight="1" thickBot="1">
      <c r="A48" s="102" t="s">
        <v>64</v>
      </c>
      <c r="B48" s="103"/>
      <c r="C48" s="103"/>
      <c r="D48" s="103"/>
      <c r="E48" s="103"/>
      <c r="F48" s="103"/>
      <c r="G48" s="103"/>
      <c r="H48" s="11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6" t="s">
        <v>141</v>
      </c>
      <c r="E49" s="9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6" t="s">
        <v>69</v>
      </c>
      <c r="E50" s="9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6" t="s">
        <v>71</v>
      </c>
      <c r="E51" s="9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6" t="s">
        <v>73</v>
      </c>
      <c r="E52" s="97"/>
      <c r="F52" s="56">
        <v>0</v>
      </c>
      <c r="G52" s="51"/>
      <c r="H52" s="49"/>
    </row>
    <row r="53" spans="1:8" ht="18.75" customHeight="1" thickBot="1">
      <c r="A53" s="106" t="s">
        <v>74</v>
      </c>
      <c r="B53" s="107"/>
      <c r="C53" s="107"/>
      <c r="D53" s="107"/>
      <c r="E53" s="107"/>
      <c r="F53" s="107"/>
      <c r="G53" s="107"/>
      <c r="H53" s="10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6" t="s">
        <v>15</v>
      </c>
      <c r="E54" s="9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6" t="s">
        <v>18</v>
      </c>
      <c r="E55" s="9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6" t="s">
        <v>20</v>
      </c>
      <c r="E56" s="9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6" t="s">
        <v>53</v>
      </c>
      <c r="E57" s="9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6" t="s">
        <v>55</v>
      </c>
      <c r="E58" s="9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7" t="s">
        <v>57</v>
      </c>
      <c r="E59" s="138"/>
      <c r="F59" s="57">
        <f>D66+E66+F66+G66+H66</f>
        <v>64495.56999999996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247.36896537954718</v>
      </c>
      <c r="E63" s="76">
        <f>E64/117.48</f>
        <v>1043.6178924072183</v>
      </c>
      <c r="F63" s="76">
        <f>F64/12</f>
        <v>2321.1983333333333</v>
      </c>
      <c r="G63" s="77">
        <f>G64/18.26</f>
        <v>3363.721796276013</v>
      </c>
      <c r="H63" s="78">
        <f>H64/0.88</f>
        <v>519.7159090909091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110528.3+'[1]Page1'!$F$16</f>
        <v>371691.66</v>
      </c>
      <c r="E64" s="65">
        <f>21356.57+'[1]Page1'!$F$9+'[1]Page1'!$F$13</f>
        <v>122604.23</v>
      </c>
      <c r="F64" s="65">
        <f>2981.8+'[1]Page1'!$F$14+'[1]Page1'!$F$36</f>
        <v>27854.379999999997</v>
      </c>
      <c r="G64" s="72">
        <f>5818.25+2004.75+'[1]Page1'!$F$19+'[1]Page1'!$F$32</f>
        <v>61421.56</v>
      </c>
      <c r="H64" s="68">
        <f>170.38+'[1]Page1'!$F$15</f>
        <v>457.35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9593.43+75372.68+'[1]Page1'!$G$16+'[1]Page1'!$H$16+'[1]Page1'!$I$16</f>
        <v>345151.5</v>
      </c>
      <c r="E65" s="65">
        <f>2893.31+12875.53+'[1]Page1'!$G$9+'[1]Page1'!$H$9+'[1]Page1'!$I$9+'[1]Page1'!$G$13+'[1]Page1'!$H$13+'[1]Page1'!$I$13</f>
        <v>103092.59</v>
      </c>
      <c r="F65" s="65">
        <f>430.6+1905.78+'[1]Page1'!$G$14+'[1]Page1'!$H$14+'[1]Page1'!$I$14+'[1]Page1'!$G$36+'[1]Page1'!$H$36+'[1]Page1'!$I$36</f>
        <v>22825.980000000003</v>
      </c>
      <c r="G65" s="69">
        <f>280.12+1203.91+826.33+3616.15+'[1]Page1'!$G$19+'[1]Page1'!$H$19+'[1]Page1'!$I$19+'[1]Page1'!$G$32+'[1]Page1'!$H$32+'[1]Page1'!$I$32</f>
        <v>47872.41</v>
      </c>
      <c r="H65" s="69">
        <f>67.3+1.05+'[1]Page1'!$G$15+'[1]Page1'!$H$15+'[1]Page1'!$I$15</f>
        <v>591.13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26540.159999999974</v>
      </c>
      <c r="E66" s="76">
        <f>E64-E65</f>
        <v>19511.64</v>
      </c>
      <c r="F66" s="76">
        <f>F64-F65</f>
        <v>5028.399999999994</v>
      </c>
      <c r="G66" s="78">
        <f>G64-G65</f>
        <v>13549.149999999994</v>
      </c>
      <c r="H66" s="78">
        <f>H64-H65</f>
        <v>-133.77999999999997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110528.3+'[1]Page1'!$C$16</f>
        <v>391075.42</v>
      </c>
      <c r="E67" s="70">
        <f>20474.79+'[1]Page1'!$C$9+'[1]Page1'!$C$13</f>
        <v>127268.09999999999</v>
      </c>
      <c r="F67" s="70">
        <f>3548.59+'[1]Page1'!$C$14+'[1]Page1'!$C$36</f>
        <v>29105.48</v>
      </c>
      <c r="G67" s="71">
        <f>6418.09+2175.67+'[1]Page1'!$C$19+'[1]Page1'!$C$32</f>
        <v>60206.43000000001</v>
      </c>
      <c r="H67" s="71">
        <f>'[1]Page1'!$C$15</f>
        <v>799.01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19383.76000000001</v>
      </c>
      <c r="E68" s="44">
        <f>E67-E64</f>
        <v>4663.869999999995</v>
      </c>
      <c r="F68" s="44">
        <f>F67-F64</f>
        <v>1251.1000000000022</v>
      </c>
      <c r="G68" s="44">
        <f>G67-G64</f>
        <v>-1215.12999999999</v>
      </c>
      <c r="H68" s="44">
        <f>H67-H64</f>
        <v>341.65999999999997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1" t="s">
        <v>145</v>
      </c>
      <c r="E69" s="132"/>
      <c r="F69" s="132"/>
      <c r="G69" s="132"/>
      <c r="H69" s="13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4" t="s">
        <v>145</v>
      </c>
      <c r="E70" s="135"/>
      <c r="F70" s="135"/>
      <c r="G70" s="135"/>
      <c r="H70" s="13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2" t="s">
        <v>101</v>
      </c>
      <c r="B72" s="103"/>
      <c r="C72" s="103"/>
      <c r="D72" s="103"/>
      <c r="E72" s="103"/>
      <c r="F72" s="103"/>
      <c r="G72" s="103"/>
      <c r="H72" s="11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105"/>
      <c r="G73" s="109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105"/>
      <c r="G74" s="109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105"/>
      <c r="G75" s="10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4"/>
      <c r="F76" s="135"/>
      <c r="G76" s="136"/>
      <c r="H76" s="26">
        <f>D68+E68+F68+G68+H68</f>
        <v>24425.260000000017</v>
      </c>
    </row>
    <row r="77" spans="1:8" ht="25.5" customHeight="1" thickBot="1">
      <c r="A77" s="102" t="s">
        <v>107</v>
      </c>
      <c r="B77" s="103"/>
      <c r="C77" s="103"/>
      <c r="D77" s="103"/>
      <c r="E77" s="103"/>
      <c r="F77" s="103"/>
      <c r="G77" s="103"/>
      <c r="H77" s="11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>
        <v>4</v>
      </c>
      <c r="F78" s="105"/>
      <c r="G78" s="109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4"/>
      <c r="F79" s="155"/>
      <c r="G79" s="156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1" t="s">
        <v>167</v>
      </c>
      <c r="F80" s="152"/>
      <c r="G80" s="152"/>
      <c r="H80" s="153"/>
    </row>
    <row r="81" ht="12.75">
      <c r="A81" s="1"/>
    </row>
    <row r="82" ht="12.75">
      <c r="A82" s="1"/>
    </row>
    <row r="83" spans="1:8" ht="38.25" customHeight="1">
      <c r="A83" s="150" t="s">
        <v>172</v>
      </c>
      <c r="B83" s="150"/>
      <c r="C83" s="150"/>
      <c r="D83" s="150"/>
      <c r="E83" s="150"/>
      <c r="F83" s="150"/>
      <c r="G83" s="150"/>
      <c r="H83" s="15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8" t="s">
        <v>115</v>
      </c>
      <c r="D86" s="129"/>
      <c r="E86" s="130"/>
    </row>
    <row r="87" spans="1:5" ht="18.75" customHeight="1" thickBot="1">
      <c r="A87" s="29">
        <v>2</v>
      </c>
      <c r="B87" s="4" t="s">
        <v>116</v>
      </c>
      <c r="C87" s="128" t="s">
        <v>117</v>
      </c>
      <c r="D87" s="129"/>
      <c r="E87" s="130"/>
    </row>
    <row r="88" spans="1:5" ht="16.5" customHeight="1" thickBot="1">
      <c r="A88" s="29">
        <v>3</v>
      </c>
      <c r="B88" s="4" t="s">
        <v>118</v>
      </c>
      <c r="C88" s="128" t="s">
        <v>119</v>
      </c>
      <c r="D88" s="129"/>
      <c r="E88" s="130"/>
    </row>
    <row r="89" spans="1:5" ht="13.5" thickBot="1">
      <c r="A89" s="29">
        <v>4</v>
      </c>
      <c r="B89" s="4" t="s">
        <v>16</v>
      </c>
      <c r="C89" s="128" t="s">
        <v>120</v>
      </c>
      <c r="D89" s="129"/>
      <c r="E89" s="130"/>
    </row>
    <row r="90" spans="1:5" ht="24" customHeight="1" thickBot="1">
      <c r="A90" s="29">
        <v>5</v>
      </c>
      <c r="B90" s="4" t="s">
        <v>86</v>
      </c>
      <c r="C90" s="128" t="s">
        <v>121</v>
      </c>
      <c r="D90" s="129"/>
      <c r="E90" s="130"/>
    </row>
    <row r="91" spans="1:5" ht="21" customHeight="1" thickBot="1">
      <c r="A91" s="30">
        <v>6</v>
      </c>
      <c r="B91" s="31" t="s">
        <v>122</v>
      </c>
      <c r="C91" s="128" t="s">
        <v>123</v>
      </c>
      <c r="D91" s="129"/>
      <c r="E91" s="130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2016-03-24T08:09:54Z</dcterms:modified>
  <cp:category/>
  <cp:version/>
  <cp:contentType/>
  <cp:contentStatus/>
</cp:coreProperties>
</file>