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<sst xmlns="http://schemas.openxmlformats.org/spreadsheetml/2006/main" count="85" uniqueCount="58">
  <si>
    <t>"Утверждаю"</t>
  </si>
  <si>
    <t>Директор ООО "Ауксилиум"</t>
  </si>
  <si>
    <t xml:space="preserve">                                                                           ПРЕЙСКУРАНТ</t>
  </si>
  <si>
    <t>на работы по ремонту  инженерного оборудования внутри квартир выполняемых  за счет средств населения</t>
  </si>
  <si>
    <t>ООО "Ауксилиум" на 2013 год</t>
  </si>
  <si>
    <t>Для использования при составлении актов</t>
  </si>
  <si>
    <t>часовой тариф</t>
  </si>
  <si>
    <t>норма, ч/часов</t>
  </si>
  <si>
    <t>з/пл.осн., руб.</t>
  </si>
  <si>
    <t>доп.з/пл.18,2%</t>
  </si>
  <si>
    <t xml:space="preserve">начисл.на ФОТ, </t>
  </si>
  <si>
    <t>Цеховые.26%</t>
  </si>
  <si>
    <t>Общехоз,.36%</t>
  </si>
  <si>
    <t>Трансп-е Автобус</t>
  </si>
  <si>
    <t>Итого, руб.</t>
  </si>
  <si>
    <t>для актов</t>
  </si>
  <si>
    <t>с рент 30%</t>
  </si>
  <si>
    <t>с НДС, 18%</t>
  </si>
  <si>
    <t>наименование работ</t>
  </si>
  <si>
    <t>ед.</t>
  </si>
  <si>
    <t>изм.</t>
  </si>
  <si>
    <t>Б</t>
  </si>
  <si>
    <t>Прокладка скрытой электропроводки АППВ 2*2,5-4кв.м.</t>
  </si>
  <si>
    <t>1 м</t>
  </si>
  <si>
    <t xml:space="preserve">Прокладка открытой электропроводки АППВ 2*2,5-4кв.м. </t>
  </si>
  <si>
    <t>Прокладка кабеля с креплением скобами</t>
  </si>
  <si>
    <t>1м</t>
  </si>
  <si>
    <t>Разводка по устройствам и подключение жил.кабелей к</t>
  </si>
  <si>
    <t>зажимам аппаратов и приборов</t>
  </si>
  <si>
    <t>1 жила</t>
  </si>
  <si>
    <t>Проверка схем учета с трансформаторами тока</t>
  </si>
  <si>
    <t>1шт</t>
  </si>
  <si>
    <t>Установка внутренней распредкоробки</t>
  </si>
  <si>
    <t>1 шт</t>
  </si>
  <si>
    <t>Установка наружной распредкоробки</t>
  </si>
  <si>
    <t>Пробивка отверстия в стене до 300 мм</t>
  </si>
  <si>
    <t>Замена розетки и выключателя</t>
  </si>
  <si>
    <t>Установка патрона</t>
  </si>
  <si>
    <t>Установка люстры</t>
  </si>
  <si>
    <t>Установка и подключение электросчетчика в квартире</t>
  </si>
  <si>
    <t>Установка и подключение электросчетчика в подьезде</t>
  </si>
  <si>
    <t>Установка автомат.выключателя(автомат) в квартире</t>
  </si>
  <si>
    <t>Установка автомат.выключателя(автомат) в подьезде</t>
  </si>
  <si>
    <t>Ремонт открытой электропроводки(отыскание и устранение</t>
  </si>
  <si>
    <t>короткого замыкания или обрыва)</t>
  </si>
  <si>
    <t>1 повр-е</t>
  </si>
  <si>
    <t>Ремонт скрытой электропроводки(отыскание и устранение</t>
  </si>
  <si>
    <t>Замена трансформаторов тока</t>
  </si>
  <si>
    <t>Подключение стиральной машины</t>
  </si>
  <si>
    <t>Подключение водонагревателя</t>
  </si>
  <si>
    <t>Перенос эл.счетчика в квартиру:</t>
  </si>
  <si>
    <t>однофазного</t>
  </si>
  <si>
    <t>трехфазного</t>
  </si>
  <si>
    <t>Установка эл.счетчика на щите:</t>
  </si>
  <si>
    <t>Замена эл.счетчика на готовом основании:</t>
  </si>
  <si>
    <t>Замена терморегулятора эл.печи</t>
  </si>
  <si>
    <t>Замена камфорки</t>
  </si>
  <si>
    <t>_________М.А. Рыбаков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</si>
</sst>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%"/>
  </numFmts>
  <fonts count="7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9"/>
      <name val="Arial Cyr"/>
      <family val="0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17" applyFont="1">
      <alignment/>
      <protection/>
    </xf>
    <xf numFmtId="0" fontId="2" fillId="0" borderId="0" xfId="17">
      <alignment/>
      <protection/>
    </xf>
    <xf numFmtId="0" fontId="2" fillId="0" borderId="0" xfId="17" applyAlignment="1">
      <alignment/>
      <protection/>
    </xf>
    <xf numFmtId="0" fontId="3" fillId="0" borderId="0" xfId="17" applyFont="1" applyAlignment="1">
      <alignment/>
      <protection/>
    </xf>
    <xf numFmtId="0" fontId="4" fillId="0" borderId="0" xfId="17" applyFont="1" applyAlignment="1">
      <alignment/>
      <protection/>
    </xf>
    <xf numFmtId="2" fontId="2" fillId="0" borderId="0" xfId="17" applyNumberFormat="1" applyFont="1">
      <alignment/>
      <protection/>
    </xf>
    <xf numFmtId="0" fontId="2" fillId="0" borderId="0" xfId="17" applyFont="1">
      <alignment/>
      <protection/>
    </xf>
    <xf numFmtId="0" fontId="2" fillId="0" borderId="0" xfId="17" applyFont="1" applyAlignment="1">
      <alignment/>
      <protection/>
    </xf>
    <xf numFmtId="0" fontId="1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2" fontId="3" fillId="0" borderId="0" xfId="17" applyNumberFormat="1" applyFont="1">
      <alignment/>
      <protection/>
    </xf>
    <xf numFmtId="0" fontId="1" fillId="0" borderId="0" xfId="17" applyFont="1" applyAlignment="1">
      <alignment/>
      <protection/>
    </xf>
    <xf numFmtId="0" fontId="2" fillId="0" borderId="0" xfId="17" applyFont="1">
      <alignment/>
      <protection/>
    </xf>
    <xf numFmtId="2" fontId="2" fillId="0" borderId="0" xfId="17" applyNumberFormat="1" applyFont="1">
      <alignment/>
      <protection/>
    </xf>
    <xf numFmtId="0" fontId="2" fillId="0" borderId="0" xfId="17" applyFont="1" applyAlignment="1">
      <alignment/>
      <protection/>
    </xf>
    <xf numFmtId="0" fontId="3" fillId="0" borderId="0" xfId="17" applyFont="1" applyAlignment="1">
      <alignment horizontal="center"/>
      <protection/>
    </xf>
    <xf numFmtId="2" fontId="5" fillId="0" borderId="0" xfId="17" applyNumberFormat="1" applyFont="1" applyAlignment="1">
      <alignment/>
      <protection/>
    </xf>
    <xf numFmtId="0" fontId="5" fillId="0" borderId="0" xfId="17" applyFont="1" applyAlignment="1">
      <alignment/>
      <protection/>
    </xf>
    <xf numFmtId="180" fontId="4" fillId="0" borderId="0" xfId="17" applyNumberFormat="1" applyFont="1" applyAlignment="1">
      <alignment/>
      <protection/>
    </xf>
    <xf numFmtId="0" fontId="2" fillId="0" borderId="0" xfId="17" applyFont="1" applyAlignment="1">
      <alignment horizontal="center"/>
      <protection/>
    </xf>
    <xf numFmtId="0" fontId="4" fillId="0" borderId="0" xfId="17" applyFont="1">
      <alignment/>
      <protection/>
    </xf>
    <xf numFmtId="0" fontId="2" fillId="0" borderId="1" xfId="17" applyFont="1" applyBorder="1" applyAlignment="1">
      <alignment horizontal="center"/>
      <protection/>
    </xf>
    <xf numFmtId="0" fontId="2" fillId="0" borderId="2" xfId="17" applyFont="1" applyBorder="1">
      <alignment/>
      <protection/>
    </xf>
    <xf numFmtId="0" fontId="2" fillId="0" borderId="2" xfId="17" applyFont="1" applyBorder="1" applyAlignment="1">
      <alignment horizontal="center"/>
      <protection/>
    </xf>
    <xf numFmtId="0" fontId="2" fillId="0" borderId="3" xfId="17" applyFont="1" applyBorder="1">
      <alignment/>
      <protection/>
    </xf>
    <xf numFmtId="0" fontId="2" fillId="0" borderId="3" xfId="17" applyFont="1" applyBorder="1" applyAlignment="1">
      <alignment horizontal="center"/>
      <protection/>
    </xf>
    <xf numFmtId="0" fontId="2" fillId="0" borderId="4" xfId="17" applyFont="1" applyBorder="1" applyAlignment="1">
      <alignment horizontal="center"/>
      <protection/>
    </xf>
    <xf numFmtId="1" fontId="2" fillId="0" borderId="4" xfId="17" applyNumberFormat="1" applyFont="1" applyBorder="1" applyAlignment="1">
      <alignment horizontal="center"/>
      <protection/>
    </xf>
    <xf numFmtId="0" fontId="2" fillId="2" borderId="5" xfId="17" applyFont="1" applyFill="1" applyBorder="1" applyAlignment="1">
      <alignment horizontal="left"/>
      <protection/>
    </xf>
    <xf numFmtId="0" fontId="2" fillId="0" borderId="5" xfId="17" applyFont="1" applyBorder="1" applyAlignment="1">
      <alignment horizontal="center"/>
      <protection/>
    </xf>
    <xf numFmtId="2" fontId="2" fillId="0" borderId="5" xfId="17" applyNumberFormat="1" applyFont="1" applyBorder="1" applyAlignment="1">
      <alignment horizontal="center"/>
      <protection/>
    </xf>
    <xf numFmtId="0" fontId="2" fillId="2" borderId="6" xfId="17" applyFont="1" applyFill="1" applyBorder="1" applyAlignment="1">
      <alignment horizontal="left"/>
      <protection/>
    </xf>
    <xf numFmtId="0" fontId="2" fillId="0" borderId="6" xfId="17" applyFont="1" applyBorder="1" applyAlignment="1">
      <alignment horizontal="center"/>
      <protection/>
    </xf>
    <xf numFmtId="2" fontId="2" fillId="0" borderId="6" xfId="17" applyNumberFormat="1" applyFont="1" applyBorder="1" applyAlignment="1">
      <alignment horizontal="center"/>
      <protection/>
    </xf>
    <xf numFmtId="2" fontId="2" fillId="0" borderId="7" xfId="17" applyNumberFormat="1" applyFont="1" applyBorder="1" applyAlignment="1">
      <alignment horizontal="center"/>
      <protection/>
    </xf>
    <xf numFmtId="2" fontId="2" fillId="0" borderId="8" xfId="17" applyNumberFormat="1" applyFont="1" applyBorder="1" applyAlignment="1">
      <alignment horizontal="center"/>
      <protection/>
    </xf>
    <xf numFmtId="1" fontId="2" fillId="0" borderId="6" xfId="17" applyNumberFormat="1" applyFont="1" applyBorder="1" applyAlignment="1">
      <alignment horizontal="center"/>
      <protection/>
    </xf>
    <xf numFmtId="0" fontId="2" fillId="0" borderId="6" xfId="17" applyFont="1" applyBorder="1" applyAlignment="1">
      <alignment horizontal="left"/>
      <protection/>
    </xf>
    <xf numFmtId="0" fontId="2" fillId="2" borderId="6" xfId="17" applyFont="1" applyFill="1" applyBorder="1" applyAlignment="1">
      <alignment horizontal="center"/>
      <protection/>
    </xf>
    <xf numFmtId="2" fontId="2" fillId="2" borderId="6" xfId="17" applyNumberFormat="1" applyFont="1" applyFill="1" applyBorder="1" applyAlignment="1">
      <alignment horizontal="center"/>
      <protection/>
    </xf>
    <xf numFmtId="1" fontId="2" fillId="2" borderId="6" xfId="17" applyNumberFormat="1" applyFont="1" applyFill="1" applyBorder="1" applyAlignment="1">
      <alignment horizontal="center"/>
      <protection/>
    </xf>
    <xf numFmtId="0" fontId="2" fillId="2" borderId="6" xfId="17" applyFont="1" applyFill="1" applyBorder="1" applyAlignment="1">
      <alignment horizontal="left"/>
      <protection/>
    </xf>
    <xf numFmtId="0" fontId="2" fillId="0" borderId="6" xfId="17" applyFont="1" applyBorder="1" applyAlignment="1">
      <alignment horizontal="center"/>
      <protection/>
    </xf>
    <xf numFmtId="0" fontId="6" fillId="2" borderId="6" xfId="17" applyFont="1" applyFill="1" applyBorder="1" applyAlignment="1">
      <alignment horizontal="left"/>
      <protection/>
    </xf>
    <xf numFmtId="2" fontId="2" fillId="0" borderId="7" xfId="17" applyNumberFormat="1" applyFont="1" applyBorder="1" applyAlignment="1">
      <alignment horizontal="center"/>
      <protection/>
    </xf>
    <xf numFmtId="2" fontId="2" fillId="0" borderId="8" xfId="17" applyNumberFormat="1" applyFont="1" applyBorder="1" applyAlignment="1">
      <alignment horizontal="center"/>
      <protection/>
    </xf>
    <xf numFmtId="2" fontId="2" fillId="0" borderId="6" xfId="17" applyNumberFormat="1" applyFont="1" applyBorder="1" applyAlignment="1">
      <alignment horizontal="center"/>
      <protection/>
    </xf>
    <xf numFmtId="0" fontId="2" fillId="0" borderId="4" xfId="17" applyFont="1" applyBorder="1" applyAlignment="1">
      <alignment horizontal="center"/>
      <protection/>
    </xf>
    <xf numFmtId="2" fontId="2" fillId="0" borderId="9" xfId="17" applyNumberFormat="1" applyFont="1" applyBorder="1" applyAlignment="1">
      <alignment horizontal="center"/>
      <protection/>
    </xf>
    <xf numFmtId="2" fontId="2" fillId="0" borderId="10" xfId="17" applyNumberFormat="1" applyFont="1" applyBorder="1" applyAlignment="1">
      <alignment horizontal="center"/>
      <protection/>
    </xf>
    <xf numFmtId="2" fontId="6" fillId="0" borderId="1" xfId="17" applyNumberFormat="1" applyFont="1" applyBorder="1" applyAlignment="1">
      <alignment horizontal="center" textRotation="90" shrinkToFit="1"/>
      <protection/>
    </xf>
    <xf numFmtId="2" fontId="6" fillId="0" borderId="2" xfId="17" applyNumberFormat="1" applyFont="1" applyBorder="1" applyAlignment="1">
      <alignment horizontal="center" textRotation="90" shrinkToFit="1"/>
      <protection/>
    </xf>
    <xf numFmtId="2" fontId="6" fillId="0" borderId="3" xfId="17" applyNumberFormat="1" applyFont="1" applyBorder="1" applyAlignment="1">
      <alignment horizontal="center" textRotation="90" shrinkToFit="1"/>
      <protection/>
    </xf>
    <xf numFmtId="0" fontId="6" fillId="0" borderId="11" xfId="17" applyFont="1" applyBorder="1" applyAlignment="1">
      <alignment horizontal="center" textRotation="90" shrinkToFit="1"/>
      <protection/>
    </xf>
    <xf numFmtId="0" fontId="6" fillId="0" borderId="2" xfId="17" applyFont="1" applyBorder="1" applyAlignment="1">
      <alignment horizontal="center" textRotation="90" shrinkToFit="1"/>
      <protection/>
    </xf>
    <xf numFmtId="0" fontId="6" fillId="0" borderId="3" xfId="17" applyFont="1" applyBorder="1" applyAlignment="1">
      <alignment horizontal="center" textRotation="90" shrinkToFit="1"/>
      <protection/>
    </xf>
    <xf numFmtId="0" fontId="6" fillId="0" borderId="12" xfId="17" applyFont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6" fillId="0" borderId="1" xfId="17" applyFont="1" applyBorder="1" applyAlignment="1">
      <alignment horizontal="center" textRotation="90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17" applyFont="1" applyAlignment="1">
      <alignment horizontal="left"/>
      <protection/>
    </xf>
    <xf numFmtId="0" fontId="3" fillId="0" borderId="14" xfId="0" applyFont="1" applyBorder="1" applyAlignment="1">
      <alignment horizontal="center"/>
    </xf>
    <xf numFmtId="0" fontId="6" fillId="0" borderId="1" xfId="17" applyFont="1" applyBorder="1" applyAlignment="1">
      <alignment horizontal="center" textRotation="90" shrinkToFit="1"/>
      <protection/>
    </xf>
    <xf numFmtId="0" fontId="6" fillId="0" borderId="15" xfId="17" applyFont="1" applyBorder="1" applyAlignment="1">
      <alignment horizontal="center" textRotation="90" shrinkToFit="1"/>
      <protection/>
    </xf>
    <xf numFmtId="0" fontId="6" fillId="0" borderId="16" xfId="17" applyFont="1" applyBorder="1" applyAlignment="1">
      <alignment horizontal="center" textRotation="90" shrinkToFit="1"/>
      <protection/>
    </xf>
    <xf numFmtId="181" fontId="6" fillId="0" borderId="17" xfId="17" applyNumberFormat="1" applyFont="1" applyBorder="1" applyAlignment="1">
      <alignment horizontal="center" textRotation="90" shrinkToFit="1"/>
      <protection/>
    </xf>
    <xf numFmtId="181" fontId="6" fillId="0" borderId="18" xfId="17" applyNumberFormat="1" applyFont="1" applyBorder="1" applyAlignment="1">
      <alignment horizontal="center" textRotation="90" shrinkToFit="1"/>
      <protection/>
    </xf>
    <xf numFmtId="181" fontId="6" fillId="0" borderId="19" xfId="17" applyNumberFormat="1" applyFont="1" applyBorder="1" applyAlignment="1">
      <alignment horizontal="center" textRotation="90" shrinkToFit="1"/>
      <protection/>
    </xf>
  </cellXfs>
  <cellStyles count="7">
    <cellStyle name="Normal" xfId="0"/>
    <cellStyle name="Currency" xfId="15"/>
    <cellStyle name="Currency [0]" xfId="16"/>
    <cellStyle name="Обычный_ПРЕЙСК- ремонт эл.оборуд Макс.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11" sqref="A10:A11"/>
    </sheetView>
  </sheetViews>
  <sheetFormatPr defaultColWidth="9.140625" defaultRowHeight="12.75"/>
  <cols>
    <col min="1" max="1" width="51.57421875" style="0" customWidth="1"/>
    <col min="2" max="3" width="7.7109375" style="0" customWidth="1"/>
    <col min="4" max="4" width="6.28125" style="0" customWidth="1"/>
    <col min="5" max="5" width="7.28125" style="0" customWidth="1"/>
    <col min="6" max="6" width="6.00390625" style="0" customWidth="1"/>
    <col min="8" max="8" width="1.421875" style="0" customWidth="1"/>
    <col min="11" max="11" width="8.28125" style="0" customWidth="1"/>
    <col min="13" max="13" width="6.140625" style="0" customWidth="1"/>
    <col min="14" max="14" width="5.28125" style="0" customWidth="1"/>
  </cols>
  <sheetData>
    <row r="1" spans="1:14" ht="15.7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4" t="s">
        <v>0</v>
      </c>
      <c r="M1" s="2"/>
      <c r="N1" s="5"/>
    </row>
    <row r="2" spans="1:14" ht="12.75">
      <c r="A2" s="62"/>
      <c r="B2" s="62"/>
      <c r="C2" s="62"/>
      <c r="D2" s="6"/>
      <c r="E2" s="6"/>
      <c r="F2" s="7"/>
      <c r="G2" s="7"/>
      <c r="H2" s="7"/>
      <c r="I2" s="7"/>
      <c r="J2" s="8"/>
      <c r="K2" s="8" t="s">
        <v>1</v>
      </c>
      <c r="L2" s="9"/>
      <c r="M2" s="2"/>
      <c r="N2" s="9"/>
    </row>
    <row r="3" spans="1:14" ht="15.75">
      <c r="A3" s="10" t="s">
        <v>2</v>
      </c>
      <c r="B3" s="11"/>
      <c r="C3" s="7"/>
      <c r="D3" s="6"/>
      <c r="E3" s="6"/>
      <c r="F3" s="7"/>
      <c r="G3" s="7"/>
      <c r="H3" s="7"/>
      <c r="I3" s="7"/>
      <c r="J3" s="8"/>
      <c r="K3" s="8"/>
      <c r="L3" s="12"/>
      <c r="M3" s="2"/>
      <c r="N3" s="12"/>
    </row>
    <row r="4" spans="1:14" ht="12.75">
      <c r="A4" s="1" t="s">
        <v>3</v>
      </c>
      <c r="B4" s="13"/>
      <c r="C4" s="13"/>
      <c r="D4" s="14"/>
      <c r="E4" s="14"/>
      <c r="F4" s="13"/>
      <c r="G4" s="13"/>
      <c r="H4" s="13"/>
      <c r="I4" s="13"/>
      <c r="J4" s="15"/>
      <c r="K4" s="15" t="s">
        <v>57</v>
      </c>
      <c r="L4" s="12"/>
      <c r="M4" s="2"/>
      <c r="N4" s="8"/>
    </row>
    <row r="5" spans="1:14" ht="15.75">
      <c r="A5" s="2"/>
      <c r="B5" s="16" t="s">
        <v>4</v>
      </c>
      <c r="C5" s="4"/>
      <c r="D5" s="4"/>
      <c r="E5" s="4"/>
      <c r="F5" s="4"/>
      <c r="G5" s="4"/>
      <c r="H5" s="4"/>
      <c r="I5" s="17">
        <f>(144437+380+553+813+13548+9082+11000)/692279</f>
        <v>0.259740653695981</v>
      </c>
      <c r="J5" s="18">
        <f>247442/692279</f>
        <v>0.35743103575292623</v>
      </c>
      <c r="K5" s="19"/>
      <c r="L5" s="8"/>
      <c r="M5" s="8"/>
      <c r="N5" s="20"/>
    </row>
    <row r="6" spans="1:14" ht="16.5" thickBot="1">
      <c r="A6" s="63" t="s">
        <v>5</v>
      </c>
      <c r="B6" s="63"/>
      <c r="C6" s="63"/>
      <c r="D6" s="63"/>
      <c r="E6" s="63"/>
      <c r="F6" s="63"/>
      <c r="G6" s="63"/>
      <c r="H6" s="63"/>
      <c r="I6" s="63"/>
      <c r="J6" s="21"/>
      <c r="K6" s="21"/>
      <c r="L6" s="7"/>
      <c r="M6" s="7"/>
      <c r="N6" s="7"/>
    </row>
    <row r="7" spans="1:14" ht="13.5" thickBot="1">
      <c r="A7" s="22"/>
      <c r="B7" s="22"/>
      <c r="C7" s="51" t="s">
        <v>6</v>
      </c>
      <c r="D7" s="51" t="s">
        <v>7</v>
      </c>
      <c r="E7" s="51" t="s">
        <v>8</v>
      </c>
      <c r="F7" s="64" t="s">
        <v>9</v>
      </c>
      <c r="G7" s="54" t="s">
        <v>10</v>
      </c>
      <c r="H7" s="67">
        <v>0.302</v>
      </c>
      <c r="I7" s="51" t="s">
        <v>11</v>
      </c>
      <c r="J7" s="51" t="s">
        <v>12</v>
      </c>
      <c r="K7" s="51" t="s">
        <v>13</v>
      </c>
      <c r="L7" s="54" t="s">
        <v>14</v>
      </c>
      <c r="M7" s="57" t="s">
        <v>15</v>
      </c>
      <c r="N7" s="58"/>
    </row>
    <row r="8" spans="1:14" ht="12.75">
      <c r="A8" s="23"/>
      <c r="B8" s="24"/>
      <c r="C8" s="52"/>
      <c r="D8" s="52"/>
      <c r="E8" s="52"/>
      <c r="F8" s="55"/>
      <c r="G8" s="65"/>
      <c r="H8" s="68"/>
      <c r="I8" s="52"/>
      <c r="J8" s="52"/>
      <c r="K8" s="52"/>
      <c r="L8" s="55"/>
      <c r="M8" s="59" t="s">
        <v>16</v>
      </c>
      <c r="N8" s="59" t="s">
        <v>17</v>
      </c>
    </row>
    <row r="9" spans="1:14" ht="12.75">
      <c r="A9" s="24" t="s">
        <v>18</v>
      </c>
      <c r="B9" s="24" t="s">
        <v>19</v>
      </c>
      <c r="C9" s="52"/>
      <c r="D9" s="52"/>
      <c r="E9" s="52"/>
      <c r="F9" s="55"/>
      <c r="G9" s="65"/>
      <c r="H9" s="68"/>
      <c r="I9" s="52"/>
      <c r="J9" s="52"/>
      <c r="K9" s="52"/>
      <c r="L9" s="55"/>
      <c r="M9" s="60"/>
      <c r="N9" s="60"/>
    </row>
    <row r="10" spans="1:14" ht="12.75">
      <c r="A10" s="23"/>
      <c r="B10" s="24" t="s">
        <v>20</v>
      </c>
      <c r="C10" s="52"/>
      <c r="D10" s="52"/>
      <c r="E10" s="52"/>
      <c r="F10" s="55"/>
      <c r="G10" s="65"/>
      <c r="H10" s="68"/>
      <c r="I10" s="52"/>
      <c r="J10" s="52"/>
      <c r="K10" s="52"/>
      <c r="L10" s="55"/>
      <c r="M10" s="60"/>
      <c r="N10" s="60"/>
    </row>
    <row r="11" spans="1:14" ht="13.5" thickBot="1">
      <c r="A11" s="25"/>
      <c r="B11" s="26"/>
      <c r="C11" s="53"/>
      <c r="D11" s="53"/>
      <c r="E11" s="53"/>
      <c r="F11" s="56"/>
      <c r="G11" s="66"/>
      <c r="H11" s="69"/>
      <c r="I11" s="53"/>
      <c r="J11" s="53"/>
      <c r="K11" s="53"/>
      <c r="L11" s="56"/>
      <c r="M11" s="61"/>
      <c r="N11" s="61"/>
    </row>
    <row r="12" spans="1:14" ht="13.5" thickBot="1">
      <c r="A12" s="27" t="s">
        <v>21</v>
      </c>
      <c r="B12" s="27">
        <v>1</v>
      </c>
      <c r="C12" s="28">
        <v>2</v>
      </c>
      <c r="D12" s="28">
        <v>3</v>
      </c>
      <c r="E12" s="28">
        <v>4</v>
      </c>
      <c r="F12" s="27">
        <v>5</v>
      </c>
      <c r="G12" s="48">
        <v>6</v>
      </c>
      <c r="H12" s="48"/>
      <c r="I12" s="27">
        <v>7</v>
      </c>
      <c r="J12" s="27">
        <v>8</v>
      </c>
      <c r="K12" s="27">
        <v>9</v>
      </c>
      <c r="L12" s="27">
        <v>10</v>
      </c>
      <c r="M12" s="27">
        <v>11</v>
      </c>
      <c r="N12" s="27">
        <v>9</v>
      </c>
    </row>
    <row r="13" spans="1:14" ht="12.75">
      <c r="A13" s="29"/>
      <c r="B13" s="30"/>
      <c r="C13" s="31"/>
      <c r="D13" s="31"/>
      <c r="E13" s="31"/>
      <c r="F13" s="31"/>
      <c r="G13" s="49"/>
      <c r="H13" s="50"/>
      <c r="I13" s="31"/>
      <c r="J13" s="31"/>
      <c r="K13" s="31"/>
      <c r="L13" s="31"/>
      <c r="M13" s="31"/>
      <c r="N13" s="31"/>
    </row>
    <row r="14" spans="1:14" ht="12.75">
      <c r="A14" s="32" t="s">
        <v>22</v>
      </c>
      <c r="B14" s="33" t="s">
        <v>23</v>
      </c>
      <c r="C14" s="34">
        <v>34.27</v>
      </c>
      <c r="D14" s="34">
        <v>0.4</v>
      </c>
      <c r="E14" s="34">
        <f>(C14*D14*0.1792*1.6)+(C14*D14*1.4*1.6)</f>
        <v>34.636277760000006</v>
      </c>
      <c r="F14" s="34">
        <f>E14*18.2%</f>
        <v>6.3038025523200005</v>
      </c>
      <c r="G14" s="45">
        <f>(E14+F14)*30.2%</f>
        <v>12.36390425432064</v>
      </c>
      <c r="H14" s="46"/>
      <c r="I14" s="34">
        <f>(E14+F14)*26%</f>
        <v>10.644420881203201</v>
      </c>
      <c r="J14" s="34">
        <f>(E14+F14)*36%</f>
        <v>14.738428912435202</v>
      </c>
      <c r="K14" s="34">
        <f>380.7*D14</f>
        <v>152.28</v>
      </c>
      <c r="L14" s="34">
        <f>SUM(E14:K14)</f>
        <v>230.96683436027905</v>
      </c>
      <c r="M14" s="37">
        <f>L14*1.3</f>
        <v>300.2568846683628</v>
      </c>
      <c r="N14" s="37">
        <f>M14*1.18</f>
        <v>354.30312390866806</v>
      </c>
    </row>
    <row r="15" spans="1:14" ht="12.75">
      <c r="A15" s="32" t="s">
        <v>24</v>
      </c>
      <c r="B15" s="33" t="s">
        <v>23</v>
      </c>
      <c r="C15" s="34">
        <v>34.27</v>
      </c>
      <c r="D15" s="34">
        <v>0.3</v>
      </c>
      <c r="E15" s="34">
        <f>(C15*D15*0.1792*1.6)+(C15*D15*1.4*1.6)</f>
        <v>25.977208320000003</v>
      </c>
      <c r="F15" s="34">
        <f>E15*18.2%</f>
        <v>4.72785191424</v>
      </c>
      <c r="G15" s="45">
        <f>(E15+F15)*30.2%</f>
        <v>9.27292819074048</v>
      </c>
      <c r="H15" s="46"/>
      <c r="I15" s="34">
        <f>(E15+F15)*26%</f>
        <v>7.9833156609024005</v>
      </c>
      <c r="J15" s="34">
        <f>(E15+F15)*36%</f>
        <v>11.0538216843264</v>
      </c>
      <c r="K15" s="34">
        <f aca="true" t="shared" si="0" ref="K15:K47">380.7*D15</f>
        <v>114.21</v>
      </c>
      <c r="L15" s="34">
        <f>SUM(E15:K15)</f>
        <v>173.22512577020927</v>
      </c>
      <c r="M15" s="37">
        <f>L15*1.3</f>
        <v>225.19266350127205</v>
      </c>
      <c r="N15" s="37">
        <f>M15*1.18</f>
        <v>265.727342931501</v>
      </c>
    </row>
    <row r="16" spans="1:14" ht="12.75">
      <c r="A16" s="32" t="s">
        <v>25</v>
      </c>
      <c r="B16" s="33" t="s">
        <v>26</v>
      </c>
      <c r="C16" s="34">
        <v>34.27</v>
      </c>
      <c r="D16" s="34">
        <v>0.4</v>
      </c>
      <c r="E16" s="34">
        <f>(C16*D16*0.1792*1.6)+(C16*D16*1.4*1.6)</f>
        <v>34.636277760000006</v>
      </c>
      <c r="F16" s="34">
        <f>E16*18.2%</f>
        <v>6.3038025523200005</v>
      </c>
      <c r="G16" s="45">
        <f>(E16+F16)*30.2%</f>
        <v>12.36390425432064</v>
      </c>
      <c r="H16" s="46"/>
      <c r="I16" s="34">
        <f>(E16+F16)*26%</f>
        <v>10.644420881203201</v>
      </c>
      <c r="J16" s="34">
        <f>(E16+F16)*36%</f>
        <v>14.738428912435202</v>
      </c>
      <c r="K16" s="34">
        <f t="shared" si="0"/>
        <v>152.28</v>
      </c>
      <c r="L16" s="34">
        <f>SUM(E16:K16)</f>
        <v>230.96683436027905</v>
      </c>
      <c r="M16" s="37">
        <f>L16*1.3</f>
        <v>300.2568846683628</v>
      </c>
      <c r="N16" s="37">
        <f>M16*1.18</f>
        <v>354.30312390866806</v>
      </c>
    </row>
    <row r="17" spans="1:14" ht="12.75">
      <c r="A17" s="32" t="s">
        <v>27</v>
      </c>
      <c r="B17" s="33"/>
      <c r="C17" s="34"/>
      <c r="D17" s="34"/>
      <c r="E17" s="34"/>
      <c r="F17" s="34"/>
      <c r="G17" s="35"/>
      <c r="H17" s="36"/>
      <c r="I17" s="34"/>
      <c r="J17" s="34"/>
      <c r="K17" s="34"/>
      <c r="L17" s="34"/>
      <c r="M17" s="37"/>
      <c r="N17" s="37"/>
    </row>
    <row r="18" spans="1:14" ht="12.75">
      <c r="A18" s="32" t="s">
        <v>28</v>
      </c>
      <c r="B18" s="33" t="s">
        <v>29</v>
      </c>
      <c r="C18" s="34">
        <v>34.27</v>
      </c>
      <c r="D18" s="34">
        <v>0.3</v>
      </c>
      <c r="E18" s="34">
        <f aca="true" t="shared" si="1" ref="E18:E29">(C18*D18*0.1792*1.6)+(C18*D18*1.4*1.6)</f>
        <v>25.977208320000003</v>
      </c>
      <c r="F18" s="34">
        <f aca="true" t="shared" si="2" ref="F18:F29">E18*18.2%</f>
        <v>4.72785191424</v>
      </c>
      <c r="G18" s="45">
        <f aca="true" t="shared" si="3" ref="G18:G29">(E18+F18)*30.2%</f>
        <v>9.27292819074048</v>
      </c>
      <c r="H18" s="46"/>
      <c r="I18" s="34">
        <f aca="true" t="shared" si="4" ref="I18:I29">(E18+F18)*26%</f>
        <v>7.9833156609024005</v>
      </c>
      <c r="J18" s="34">
        <f aca="true" t="shared" si="5" ref="J18:J29">(E18+F18)*36%</f>
        <v>11.0538216843264</v>
      </c>
      <c r="K18" s="34">
        <f t="shared" si="0"/>
        <v>114.21</v>
      </c>
      <c r="L18" s="34">
        <f aca="true" t="shared" si="6" ref="L18:L29">SUM(E18:K18)</f>
        <v>173.22512577020927</v>
      </c>
      <c r="M18" s="37">
        <f aca="true" t="shared" si="7" ref="M18:M29">L18*1.3</f>
        <v>225.19266350127205</v>
      </c>
      <c r="N18" s="37">
        <f aca="true" t="shared" si="8" ref="N18:N29">M18*1.18</f>
        <v>265.727342931501</v>
      </c>
    </row>
    <row r="19" spans="1:14" ht="12.75">
      <c r="A19" s="32" t="s">
        <v>30</v>
      </c>
      <c r="B19" s="33" t="s">
        <v>31</v>
      </c>
      <c r="C19" s="34">
        <v>34.27</v>
      </c>
      <c r="D19" s="34">
        <v>1</v>
      </c>
      <c r="E19" s="34">
        <f t="shared" si="1"/>
        <v>86.59069440000002</v>
      </c>
      <c r="F19" s="34">
        <f t="shared" si="2"/>
        <v>15.759506380800003</v>
      </c>
      <c r="G19" s="45">
        <f t="shared" si="3"/>
        <v>30.909760635801607</v>
      </c>
      <c r="H19" s="46"/>
      <c r="I19" s="34">
        <f t="shared" si="4"/>
        <v>26.611052203008008</v>
      </c>
      <c r="J19" s="34">
        <f t="shared" si="5"/>
        <v>36.846072281088006</v>
      </c>
      <c r="K19" s="34">
        <f t="shared" si="0"/>
        <v>380.7</v>
      </c>
      <c r="L19" s="34">
        <f t="shared" si="6"/>
        <v>577.4170859006977</v>
      </c>
      <c r="M19" s="37">
        <f t="shared" si="7"/>
        <v>750.6422116709069</v>
      </c>
      <c r="N19" s="37">
        <f t="shared" si="8"/>
        <v>885.7578097716702</v>
      </c>
    </row>
    <row r="20" spans="1:14" ht="12.75">
      <c r="A20" s="38" t="s">
        <v>32</v>
      </c>
      <c r="B20" s="33" t="s">
        <v>33</v>
      </c>
      <c r="C20" s="34">
        <v>34.27</v>
      </c>
      <c r="D20" s="34">
        <v>0.4</v>
      </c>
      <c r="E20" s="34">
        <f t="shared" si="1"/>
        <v>34.636277760000006</v>
      </c>
      <c r="F20" s="34">
        <f t="shared" si="2"/>
        <v>6.3038025523200005</v>
      </c>
      <c r="G20" s="45">
        <f t="shared" si="3"/>
        <v>12.36390425432064</v>
      </c>
      <c r="H20" s="46"/>
      <c r="I20" s="34">
        <f t="shared" si="4"/>
        <v>10.644420881203201</v>
      </c>
      <c r="J20" s="34">
        <f t="shared" si="5"/>
        <v>14.738428912435202</v>
      </c>
      <c r="K20" s="34">
        <f t="shared" si="0"/>
        <v>152.28</v>
      </c>
      <c r="L20" s="34">
        <f t="shared" si="6"/>
        <v>230.96683436027905</v>
      </c>
      <c r="M20" s="37">
        <f t="shared" si="7"/>
        <v>300.2568846683628</v>
      </c>
      <c r="N20" s="37">
        <f t="shared" si="8"/>
        <v>354.30312390866806</v>
      </c>
    </row>
    <row r="21" spans="1:14" ht="12.75">
      <c r="A21" s="38" t="s">
        <v>34</v>
      </c>
      <c r="B21" s="33" t="s">
        <v>33</v>
      </c>
      <c r="C21" s="34">
        <v>34.27</v>
      </c>
      <c r="D21" s="34">
        <v>0.3</v>
      </c>
      <c r="E21" s="34">
        <f t="shared" si="1"/>
        <v>25.977208320000003</v>
      </c>
      <c r="F21" s="34">
        <f t="shared" si="2"/>
        <v>4.72785191424</v>
      </c>
      <c r="G21" s="45">
        <f t="shared" si="3"/>
        <v>9.27292819074048</v>
      </c>
      <c r="H21" s="46"/>
      <c r="I21" s="34">
        <f t="shared" si="4"/>
        <v>7.9833156609024005</v>
      </c>
      <c r="J21" s="34">
        <f t="shared" si="5"/>
        <v>11.0538216843264</v>
      </c>
      <c r="K21" s="34">
        <f t="shared" si="0"/>
        <v>114.21</v>
      </c>
      <c r="L21" s="34">
        <f t="shared" si="6"/>
        <v>173.22512577020927</v>
      </c>
      <c r="M21" s="37">
        <f t="shared" si="7"/>
        <v>225.19266350127205</v>
      </c>
      <c r="N21" s="37">
        <f t="shared" si="8"/>
        <v>265.727342931501</v>
      </c>
    </row>
    <row r="22" spans="1:14" ht="12.75">
      <c r="A22" s="38" t="s">
        <v>35</v>
      </c>
      <c r="B22" s="33" t="s">
        <v>33</v>
      </c>
      <c r="C22" s="34">
        <v>34.27</v>
      </c>
      <c r="D22" s="34">
        <v>0.4</v>
      </c>
      <c r="E22" s="34">
        <f t="shared" si="1"/>
        <v>34.636277760000006</v>
      </c>
      <c r="F22" s="34">
        <f t="shared" si="2"/>
        <v>6.3038025523200005</v>
      </c>
      <c r="G22" s="45">
        <f t="shared" si="3"/>
        <v>12.36390425432064</v>
      </c>
      <c r="H22" s="46"/>
      <c r="I22" s="34">
        <f t="shared" si="4"/>
        <v>10.644420881203201</v>
      </c>
      <c r="J22" s="34">
        <f t="shared" si="5"/>
        <v>14.738428912435202</v>
      </c>
      <c r="K22" s="34">
        <f t="shared" si="0"/>
        <v>152.28</v>
      </c>
      <c r="L22" s="34">
        <f t="shared" si="6"/>
        <v>230.96683436027905</v>
      </c>
      <c r="M22" s="37">
        <f t="shared" si="7"/>
        <v>300.2568846683628</v>
      </c>
      <c r="N22" s="37">
        <f t="shared" si="8"/>
        <v>354.30312390866806</v>
      </c>
    </row>
    <row r="23" spans="1:14" ht="12.75">
      <c r="A23" s="32" t="s">
        <v>36</v>
      </c>
      <c r="B23" s="39" t="s">
        <v>31</v>
      </c>
      <c r="C23" s="34">
        <v>34.27</v>
      </c>
      <c r="D23" s="40">
        <v>0.35</v>
      </c>
      <c r="E23" s="34">
        <f t="shared" si="1"/>
        <v>30.306743040000004</v>
      </c>
      <c r="F23" s="34">
        <f t="shared" si="2"/>
        <v>5.5158272332800005</v>
      </c>
      <c r="G23" s="45">
        <f t="shared" si="3"/>
        <v>10.818416222530562</v>
      </c>
      <c r="H23" s="46"/>
      <c r="I23" s="34">
        <f t="shared" si="4"/>
        <v>9.313868271052803</v>
      </c>
      <c r="J23" s="34">
        <f t="shared" si="5"/>
        <v>12.896125298380802</v>
      </c>
      <c r="K23" s="34">
        <f t="shared" si="0"/>
        <v>133.24499999999998</v>
      </c>
      <c r="L23" s="34">
        <f t="shared" si="6"/>
        <v>202.09598006524413</v>
      </c>
      <c r="M23" s="37">
        <f t="shared" si="7"/>
        <v>262.7247740848174</v>
      </c>
      <c r="N23" s="41">
        <f t="shared" si="8"/>
        <v>310.0152334200845</v>
      </c>
    </row>
    <row r="24" spans="1:14" ht="12.75">
      <c r="A24" s="32" t="s">
        <v>37</v>
      </c>
      <c r="B24" s="39" t="s">
        <v>31</v>
      </c>
      <c r="C24" s="34">
        <v>34.27</v>
      </c>
      <c r="D24" s="40">
        <v>0.4</v>
      </c>
      <c r="E24" s="34">
        <f t="shared" si="1"/>
        <v>34.636277760000006</v>
      </c>
      <c r="F24" s="34">
        <f t="shared" si="2"/>
        <v>6.3038025523200005</v>
      </c>
      <c r="G24" s="45">
        <f t="shared" si="3"/>
        <v>12.36390425432064</v>
      </c>
      <c r="H24" s="46"/>
      <c r="I24" s="34">
        <f t="shared" si="4"/>
        <v>10.644420881203201</v>
      </c>
      <c r="J24" s="34">
        <f t="shared" si="5"/>
        <v>14.738428912435202</v>
      </c>
      <c r="K24" s="34">
        <f t="shared" si="0"/>
        <v>152.28</v>
      </c>
      <c r="L24" s="34">
        <f t="shared" si="6"/>
        <v>230.96683436027905</v>
      </c>
      <c r="M24" s="37">
        <f t="shared" si="7"/>
        <v>300.2568846683628</v>
      </c>
      <c r="N24" s="41">
        <f t="shared" si="8"/>
        <v>354.30312390866806</v>
      </c>
    </row>
    <row r="25" spans="1:14" ht="12.75">
      <c r="A25" s="38" t="s">
        <v>38</v>
      </c>
      <c r="B25" s="33" t="s">
        <v>31</v>
      </c>
      <c r="C25" s="34">
        <v>34.27</v>
      </c>
      <c r="D25" s="34">
        <v>2</v>
      </c>
      <c r="E25" s="34">
        <f t="shared" si="1"/>
        <v>173.18138880000004</v>
      </c>
      <c r="F25" s="34">
        <f t="shared" si="2"/>
        <v>31.519012761600006</v>
      </c>
      <c r="G25" s="45">
        <f t="shared" si="3"/>
        <v>61.819521271603215</v>
      </c>
      <c r="H25" s="46"/>
      <c r="I25" s="34">
        <f t="shared" si="4"/>
        <v>53.222104406016015</v>
      </c>
      <c r="J25" s="34">
        <f t="shared" si="5"/>
        <v>73.69214456217601</v>
      </c>
      <c r="K25" s="34">
        <f t="shared" si="0"/>
        <v>761.4</v>
      </c>
      <c r="L25" s="34">
        <f t="shared" si="6"/>
        <v>1154.8341718013953</v>
      </c>
      <c r="M25" s="37">
        <f t="shared" si="7"/>
        <v>1501.2844233418139</v>
      </c>
      <c r="N25" s="37">
        <f t="shared" si="8"/>
        <v>1771.5156195433403</v>
      </c>
    </row>
    <row r="26" spans="1:14" ht="12.75">
      <c r="A26" s="38" t="s">
        <v>39</v>
      </c>
      <c r="B26" s="33" t="s">
        <v>33</v>
      </c>
      <c r="C26" s="34">
        <v>34.27</v>
      </c>
      <c r="D26" s="34">
        <v>2</v>
      </c>
      <c r="E26" s="34">
        <f t="shared" si="1"/>
        <v>173.18138880000004</v>
      </c>
      <c r="F26" s="34">
        <f t="shared" si="2"/>
        <v>31.519012761600006</v>
      </c>
      <c r="G26" s="45">
        <f t="shared" si="3"/>
        <v>61.819521271603215</v>
      </c>
      <c r="H26" s="46"/>
      <c r="I26" s="34">
        <f t="shared" si="4"/>
        <v>53.222104406016015</v>
      </c>
      <c r="J26" s="34">
        <f t="shared" si="5"/>
        <v>73.69214456217601</v>
      </c>
      <c r="K26" s="34">
        <f t="shared" si="0"/>
        <v>761.4</v>
      </c>
      <c r="L26" s="34">
        <f t="shared" si="6"/>
        <v>1154.8341718013953</v>
      </c>
      <c r="M26" s="37">
        <f t="shared" si="7"/>
        <v>1501.2844233418139</v>
      </c>
      <c r="N26" s="37">
        <f t="shared" si="8"/>
        <v>1771.5156195433403</v>
      </c>
    </row>
    <row r="27" spans="1:14" ht="12.75">
      <c r="A27" s="38" t="s">
        <v>40</v>
      </c>
      <c r="B27" s="33" t="s">
        <v>33</v>
      </c>
      <c r="C27" s="34">
        <v>34.27</v>
      </c>
      <c r="D27" s="34">
        <v>3.5</v>
      </c>
      <c r="E27" s="34">
        <f t="shared" si="1"/>
        <v>303.06743040000003</v>
      </c>
      <c r="F27" s="34">
        <f t="shared" si="2"/>
        <v>55.1582723328</v>
      </c>
      <c r="G27" s="45">
        <f t="shared" si="3"/>
        <v>108.1841622253056</v>
      </c>
      <c r="H27" s="46"/>
      <c r="I27" s="34">
        <f t="shared" si="4"/>
        <v>93.138682710528</v>
      </c>
      <c r="J27" s="34">
        <f t="shared" si="5"/>
        <v>128.961252983808</v>
      </c>
      <c r="K27" s="34">
        <f t="shared" si="0"/>
        <v>1332.45</v>
      </c>
      <c r="L27" s="34">
        <f t="shared" si="6"/>
        <v>2020.9598006524416</v>
      </c>
      <c r="M27" s="37">
        <f t="shared" si="7"/>
        <v>2627.247740848174</v>
      </c>
      <c r="N27" s="37">
        <f t="shared" si="8"/>
        <v>3100.1523342008454</v>
      </c>
    </row>
    <row r="28" spans="1:14" ht="12.75">
      <c r="A28" s="38" t="s">
        <v>41</v>
      </c>
      <c r="B28" s="33" t="s">
        <v>33</v>
      </c>
      <c r="C28" s="34">
        <v>34.27</v>
      </c>
      <c r="D28" s="34">
        <v>0.4</v>
      </c>
      <c r="E28" s="34">
        <f t="shared" si="1"/>
        <v>34.636277760000006</v>
      </c>
      <c r="F28" s="34">
        <f t="shared" si="2"/>
        <v>6.3038025523200005</v>
      </c>
      <c r="G28" s="45">
        <f t="shared" si="3"/>
        <v>12.36390425432064</v>
      </c>
      <c r="H28" s="46"/>
      <c r="I28" s="34">
        <f t="shared" si="4"/>
        <v>10.644420881203201</v>
      </c>
      <c r="J28" s="34">
        <f t="shared" si="5"/>
        <v>14.738428912435202</v>
      </c>
      <c r="K28" s="34">
        <f t="shared" si="0"/>
        <v>152.28</v>
      </c>
      <c r="L28" s="34">
        <f t="shared" si="6"/>
        <v>230.96683436027905</v>
      </c>
      <c r="M28" s="37">
        <f t="shared" si="7"/>
        <v>300.2568846683628</v>
      </c>
      <c r="N28" s="37">
        <f t="shared" si="8"/>
        <v>354.30312390866806</v>
      </c>
    </row>
    <row r="29" spans="1:14" ht="12.75">
      <c r="A29" s="38" t="s">
        <v>42</v>
      </c>
      <c r="B29" s="33" t="s">
        <v>33</v>
      </c>
      <c r="C29" s="34">
        <v>34.27</v>
      </c>
      <c r="D29" s="34">
        <v>0.4</v>
      </c>
      <c r="E29" s="34">
        <f t="shared" si="1"/>
        <v>34.636277760000006</v>
      </c>
      <c r="F29" s="34">
        <f t="shared" si="2"/>
        <v>6.3038025523200005</v>
      </c>
      <c r="G29" s="45">
        <f t="shared" si="3"/>
        <v>12.36390425432064</v>
      </c>
      <c r="H29" s="46"/>
      <c r="I29" s="34">
        <f t="shared" si="4"/>
        <v>10.644420881203201</v>
      </c>
      <c r="J29" s="34">
        <f t="shared" si="5"/>
        <v>14.738428912435202</v>
      </c>
      <c r="K29" s="34">
        <f t="shared" si="0"/>
        <v>152.28</v>
      </c>
      <c r="L29" s="34">
        <f t="shared" si="6"/>
        <v>230.96683436027905</v>
      </c>
      <c r="M29" s="37">
        <f t="shared" si="7"/>
        <v>300.2568846683628</v>
      </c>
      <c r="N29" s="37">
        <f t="shared" si="8"/>
        <v>354.30312390866806</v>
      </c>
    </row>
    <row r="30" spans="1:14" ht="12.75">
      <c r="A30" s="38" t="s">
        <v>43</v>
      </c>
      <c r="B30" s="33"/>
      <c r="C30" s="34"/>
      <c r="D30" s="34"/>
      <c r="E30" s="34"/>
      <c r="F30" s="34"/>
      <c r="G30" s="47"/>
      <c r="H30" s="47"/>
      <c r="I30" s="34"/>
      <c r="J30" s="34"/>
      <c r="K30" s="34"/>
      <c r="L30" s="34"/>
      <c r="M30" s="37"/>
      <c r="N30" s="37"/>
    </row>
    <row r="31" spans="1:14" ht="12.75">
      <c r="A31" s="38" t="s">
        <v>44</v>
      </c>
      <c r="B31" s="33" t="s">
        <v>45</v>
      </c>
      <c r="C31" s="34">
        <v>34.27</v>
      </c>
      <c r="D31" s="34">
        <v>1</v>
      </c>
      <c r="E31" s="34">
        <f>(C31*D31*0.1792*1.6)+(C31*D31*1.4*1.6)</f>
        <v>86.59069440000002</v>
      </c>
      <c r="F31" s="34">
        <f>E31*18.2%</f>
        <v>15.759506380800003</v>
      </c>
      <c r="G31" s="45">
        <f>(E31+F31)*30.2%</f>
        <v>30.909760635801607</v>
      </c>
      <c r="H31" s="46"/>
      <c r="I31" s="34">
        <f>(E31+F31)*26%</f>
        <v>26.611052203008008</v>
      </c>
      <c r="J31" s="34">
        <f>(E31+F31)*36%</f>
        <v>36.846072281088006</v>
      </c>
      <c r="K31" s="34">
        <f t="shared" si="0"/>
        <v>380.7</v>
      </c>
      <c r="L31" s="34">
        <f>SUM(E31:K31)</f>
        <v>577.4170859006977</v>
      </c>
      <c r="M31" s="37">
        <f>L31*1.3</f>
        <v>750.6422116709069</v>
      </c>
      <c r="N31" s="37">
        <f>M31*1.18</f>
        <v>885.7578097716702</v>
      </c>
    </row>
    <row r="32" spans="1:14" ht="12.75">
      <c r="A32" s="38" t="s">
        <v>46</v>
      </c>
      <c r="B32" s="33"/>
      <c r="C32" s="34"/>
      <c r="D32" s="34"/>
      <c r="E32" s="34"/>
      <c r="F32" s="34"/>
      <c r="G32" s="47"/>
      <c r="H32" s="47"/>
      <c r="I32" s="34"/>
      <c r="J32" s="34"/>
      <c r="K32" s="34"/>
      <c r="L32" s="34"/>
      <c r="M32" s="37"/>
      <c r="N32" s="37"/>
    </row>
    <row r="33" spans="1:14" ht="12.75">
      <c r="A33" s="38" t="s">
        <v>44</v>
      </c>
      <c r="B33" s="33" t="s">
        <v>45</v>
      </c>
      <c r="C33" s="34">
        <v>34.27</v>
      </c>
      <c r="D33" s="34">
        <v>1.5</v>
      </c>
      <c r="E33" s="34">
        <f>(C33*D33*0.1792*1.6)+(C33*D33*1.4*1.6)</f>
        <v>129.8860416</v>
      </c>
      <c r="F33" s="34">
        <f>E33*18.2%</f>
        <v>23.6392595712</v>
      </c>
      <c r="G33" s="45">
        <f>(E33+F33)*30.2%</f>
        <v>46.3646409537024</v>
      </c>
      <c r="H33" s="46"/>
      <c r="I33" s="34">
        <f>(E33+F33)*26%</f>
        <v>39.916578304512</v>
      </c>
      <c r="J33" s="34">
        <f>(E33+F33)*36%</f>
        <v>55.269108421632</v>
      </c>
      <c r="K33" s="34">
        <f t="shared" si="0"/>
        <v>571.05</v>
      </c>
      <c r="L33" s="34">
        <f>SUM(E33:K33)</f>
        <v>866.1256288510464</v>
      </c>
      <c r="M33" s="37">
        <f>L33*1.3</f>
        <v>1125.9633175063602</v>
      </c>
      <c r="N33" s="37">
        <f>M33*1.18</f>
        <v>1328.636714657505</v>
      </c>
    </row>
    <row r="34" spans="1:14" ht="12.75">
      <c r="A34" s="32" t="s">
        <v>47</v>
      </c>
      <c r="B34" s="33" t="s">
        <v>33</v>
      </c>
      <c r="C34" s="34">
        <v>34.27</v>
      </c>
      <c r="D34" s="34">
        <v>2.5</v>
      </c>
      <c r="E34" s="34">
        <f>(C34*D34*0.1792*1.6)+(C34*D34*1.4*1.6)</f>
        <v>216.47673600000005</v>
      </c>
      <c r="F34" s="34">
        <f>E34*18.2%</f>
        <v>39.398765952000005</v>
      </c>
      <c r="G34" s="45">
        <f>(E34+F34)*30.2%</f>
        <v>77.27440158950401</v>
      </c>
      <c r="H34" s="46"/>
      <c r="I34" s="34">
        <f>(E34+F34)*26%</f>
        <v>66.52763050752002</v>
      </c>
      <c r="J34" s="34">
        <f>(E34+F34)*36%</f>
        <v>92.11518070272001</v>
      </c>
      <c r="K34" s="34">
        <f t="shared" si="0"/>
        <v>951.75</v>
      </c>
      <c r="L34" s="34">
        <f>SUM(E34:K34)</f>
        <v>1443.5427147517441</v>
      </c>
      <c r="M34" s="37">
        <f>L34*1.3</f>
        <v>1876.6055291772675</v>
      </c>
      <c r="N34" s="37">
        <f>M34*1.18</f>
        <v>2214.3945244291754</v>
      </c>
    </row>
    <row r="35" spans="1:14" ht="12.75">
      <c r="A35" s="32" t="s">
        <v>48</v>
      </c>
      <c r="B35" s="33" t="s">
        <v>33</v>
      </c>
      <c r="C35" s="34">
        <v>34.27</v>
      </c>
      <c r="D35" s="34">
        <v>2.5</v>
      </c>
      <c r="E35" s="34">
        <f>(C35*D35*0.1792*1.6)+(C35*D35*1.4*1.6)</f>
        <v>216.47673600000005</v>
      </c>
      <c r="F35" s="34">
        <f>E35*18.2%</f>
        <v>39.398765952000005</v>
      </c>
      <c r="G35" s="45">
        <f>(E35+F35)*30.2%</f>
        <v>77.27440158950401</v>
      </c>
      <c r="H35" s="46"/>
      <c r="I35" s="34">
        <f>(E35+F35)*26%</f>
        <v>66.52763050752002</v>
      </c>
      <c r="J35" s="34">
        <f>(E35+F35)*36%</f>
        <v>92.11518070272001</v>
      </c>
      <c r="K35" s="34">
        <f t="shared" si="0"/>
        <v>951.75</v>
      </c>
      <c r="L35" s="34">
        <f>SUM(E35:K35)</f>
        <v>1443.5427147517441</v>
      </c>
      <c r="M35" s="37">
        <f>L35*1.3</f>
        <v>1876.6055291772675</v>
      </c>
      <c r="N35" s="37">
        <f>M35*1.18</f>
        <v>2214.3945244291754</v>
      </c>
    </row>
    <row r="36" spans="1:14" ht="12.75">
      <c r="A36" s="42" t="s">
        <v>49</v>
      </c>
      <c r="B36" s="43" t="s">
        <v>33</v>
      </c>
      <c r="C36" s="34">
        <v>34.27</v>
      </c>
      <c r="D36" s="34">
        <v>2.5</v>
      </c>
      <c r="E36" s="34">
        <f>(C36*D36*0.1792*1.6)+(C36*D36*1.4*1.6)</f>
        <v>216.47673600000005</v>
      </c>
      <c r="F36" s="34">
        <f>E36*18.2%</f>
        <v>39.398765952000005</v>
      </c>
      <c r="G36" s="45">
        <f>(E36+F36)*30.2%</f>
        <v>77.27440158950401</v>
      </c>
      <c r="H36" s="46"/>
      <c r="I36" s="34">
        <f>(E36+F36)*26%</f>
        <v>66.52763050752002</v>
      </c>
      <c r="J36" s="34">
        <f>(E36+F36)*36%</f>
        <v>92.11518070272001</v>
      </c>
      <c r="K36" s="34">
        <f t="shared" si="0"/>
        <v>951.75</v>
      </c>
      <c r="L36" s="34">
        <f>SUM(E36:K36)</f>
        <v>1443.5427147517441</v>
      </c>
      <c r="M36" s="37">
        <f>L36*1.3</f>
        <v>1876.6055291772675</v>
      </c>
      <c r="N36" s="37">
        <f>M36*1.18</f>
        <v>2214.3945244291754</v>
      </c>
    </row>
    <row r="37" spans="1:14" ht="12.75">
      <c r="A37" s="32" t="s">
        <v>50</v>
      </c>
      <c r="B37" s="33"/>
      <c r="C37" s="34"/>
      <c r="D37" s="34"/>
      <c r="E37" s="34"/>
      <c r="F37" s="34"/>
      <c r="G37" s="47"/>
      <c r="H37" s="47"/>
      <c r="I37" s="34"/>
      <c r="J37" s="34"/>
      <c r="K37" s="34"/>
      <c r="L37" s="34"/>
      <c r="M37" s="37"/>
      <c r="N37" s="37"/>
    </row>
    <row r="38" spans="1:14" ht="12.75">
      <c r="A38" s="44" t="s">
        <v>51</v>
      </c>
      <c r="B38" s="33" t="s">
        <v>33</v>
      </c>
      <c r="C38" s="34">
        <v>34.27</v>
      </c>
      <c r="D38" s="34">
        <v>3.5</v>
      </c>
      <c r="E38" s="34">
        <f>(C38*D38*0.1792*1.6)+(C38*D38*1.4*1.6)</f>
        <v>303.06743040000003</v>
      </c>
      <c r="F38" s="34">
        <f>E38*18.2%</f>
        <v>55.1582723328</v>
      </c>
      <c r="G38" s="45">
        <f>(E38+F38)*30.2%</f>
        <v>108.1841622253056</v>
      </c>
      <c r="H38" s="46"/>
      <c r="I38" s="34">
        <f>(E38+F38)*26%</f>
        <v>93.138682710528</v>
      </c>
      <c r="J38" s="34">
        <f>(E38+F38)*36%</f>
        <v>128.961252983808</v>
      </c>
      <c r="K38" s="34">
        <f t="shared" si="0"/>
        <v>1332.45</v>
      </c>
      <c r="L38" s="34">
        <f>SUM(E38:K38)</f>
        <v>2020.9598006524416</v>
      </c>
      <c r="M38" s="37">
        <f>L38*1.3</f>
        <v>2627.247740848174</v>
      </c>
      <c r="N38" s="37">
        <f>M38*1.18</f>
        <v>3100.1523342008454</v>
      </c>
    </row>
    <row r="39" spans="1:14" ht="12.75">
      <c r="A39" s="44" t="s">
        <v>52</v>
      </c>
      <c r="B39" s="33" t="s">
        <v>33</v>
      </c>
      <c r="C39" s="34">
        <v>34.27</v>
      </c>
      <c r="D39" s="34">
        <v>4</v>
      </c>
      <c r="E39" s="34">
        <f>(C39*D39*0.1792*1.6)+(C39*D39*1.4*1.6)</f>
        <v>346.3627776000001</v>
      </c>
      <c r="F39" s="34">
        <f>E39*18.2%</f>
        <v>63.03802552320001</v>
      </c>
      <c r="G39" s="45">
        <f>(E39+F39)*30.2%</f>
        <v>123.63904254320643</v>
      </c>
      <c r="H39" s="46"/>
      <c r="I39" s="34">
        <f>(E39+F39)*26%</f>
        <v>106.44420881203203</v>
      </c>
      <c r="J39" s="34">
        <f>(E39+F39)*36%</f>
        <v>147.38428912435202</v>
      </c>
      <c r="K39" s="34">
        <f t="shared" si="0"/>
        <v>1522.8</v>
      </c>
      <c r="L39" s="34">
        <f>SUM(E39:K39)</f>
        <v>2309.6683436027906</v>
      </c>
      <c r="M39" s="37">
        <f>L39*1.3</f>
        <v>3002.5688466836277</v>
      </c>
      <c r="N39" s="37">
        <f>M39*1.18</f>
        <v>3543.0312390866807</v>
      </c>
    </row>
    <row r="40" spans="1:14" ht="12.75">
      <c r="A40" s="32" t="s">
        <v>53</v>
      </c>
      <c r="B40" s="33"/>
      <c r="C40" s="34"/>
      <c r="D40" s="34"/>
      <c r="E40" s="34"/>
      <c r="F40" s="35"/>
      <c r="G40" s="35"/>
      <c r="H40" s="36"/>
      <c r="I40" s="36"/>
      <c r="J40" s="34"/>
      <c r="K40" s="34"/>
      <c r="L40" s="34"/>
      <c r="M40" s="37"/>
      <c r="N40" s="37"/>
    </row>
    <row r="41" spans="1:14" ht="12.75">
      <c r="A41" s="44" t="s">
        <v>51</v>
      </c>
      <c r="B41" s="33" t="s">
        <v>33</v>
      </c>
      <c r="C41" s="34">
        <v>34.27</v>
      </c>
      <c r="D41" s="34">
        <v>1.5</v>
      </c>
      <c r="E41" s="34">
        <f>(C41*D41*0.1792*1.6)+(C41*D41*1.4*1.6)</f>
        <v>129.8860416</v>
      </c>
      <c r="F41" s="34">
        <f>E41*18.2%</f>
        <v>23.6392595712</v>
      </c>
      <c r="G41" s="45">
        <f>(E41+F41)*30.2%</f>
        <v>46.3646409537024</v>
      </c>
      <c r="H41" s="46"/>
      <c r="I41" s="34">
        <f>(E41+F41)*26%</f>
        <v>39.916578304512</v>
      </c>
      <c r="J41" s="34">
        <f>(E41+F41)*36%</f>
        <v>55.269108421632</v>
      </c>
      <c r="K41" s="34">
        <f t="shared" si="0"/>
        <v>571.05</v>
      </c>
      <c r="L41" s="34">
        <f>SUM(E41:K41)</f>
        <v>866.1256288510464</v>
      </c>
      <c r="M41" s="37">
        <f>L41*1.3</f>
        <v>1125.9633175063602</v>
      </c>
      <c r="N41" s="37">
        <f>M41*1.18</f>
        <v>1328.636714657505</v>
      </c>
    </row>
    <row r="42" spans="1:14" ht="12.75">
      <c r="A42" s="44" t="s">
        <v>52</v>
      </c>
      <c r="B42" s="33" t="s">
        <v>33</v>
      </c>
      <c r="C42" s="34">
        <v>34.27</v>
      </c>
      <c r="D42" s="34">
        <v>3</v>
      </c>
      <c r="E42" s="34">
        <f>(C42*D42*0.1792*1.6)+(C42*D42*1.4*1.6)</f>
        <v>259.7720832</v>
      </c>
      <c r="F42" s="34">
        <f>E42*18.2%</f>
        <v>47.2785191424</v>
      </c>
      <c r="G42" s="45">
        <f>(E42+F42)*30.2%</f>
        <v>92.7292819074048</v>
      </c>
      <c r="H42" s="46"/>
      <c r="I42" s="34">
        <f>(E42+F42)*26%</f>
        <v>79.833156609024</v>
      </c>
      <c r="J42" s="34">
        <f>(E42+F42)*36%</f>
        <v>110.538216843264</v>
      </c>
      <c r="K42" s="34">
        <f t="shared" si="0"/>
        <v>1142.1</v>
      </c>
      <c r="L42" s="34">
        <f>SUM(E42:K42)</f>
        <v>1732.2512577020927</v>
      </c>
      <c r="M42" s="37">
        <f>L42*1.3</f>
        <v>2251.9266350127205</v>
      </c>
      <c r="N42" s="37">
        <f>M42*1.18</f>
        <v>2657.27342931501</v>
      </c>
    </row>
    <row r="43" spans="1:14" ht="12.75">
      <c r="A43" s="32" t="s">
        <v>54</v>
      </c>
      <c r="B43" s="33"/>
      <c r="C43" s="34"/>
      <c r="D43" s="34"/>
      <c r="E43" s="34"/>
      <c r="F43" s="35"/>
      <c r="G43" s="35"/>
      <c r="H43" s="36"/>
      <c r="I43" s="36"/>
      <c r="J43" s="34"/>
      <c r="K43" s="34"/>
      <c r="L43" s="34"/>
      <c r="M43" s="37"/>
      <c r="N43" s="37"/>
    </row>
    <row r="44" spans="1:14" ht="12.75">
      <c r="A44" s="44" t="s">
        <v>51</v>
      </c>
      <c r="B44" s="33" t="s">
        <v>33</v>
      </c>
      <c r="C44" s="34">
        <v>34.27</v>
      </c>
      <c r="D44" s="34">
        <v>1.5</v>
      </c>
      <c r="E44" s="34">
        <f>(C44*D44*0.1792*1.6)+(C44*D44*1.4*1.6)</f>
        <v>129.8860416</v>
      </c>
      <c r="F44" s="34">
        <f>E44*18.2%</f>
        <v>23.6392595712</v>
      </c>
      <c r="G44" s="45">
        <f>(E44+F44)*30.2%</f>
        <v>46.3646409537024</v>
      </c>
      <c r="H44" s="46"/>
      <c r="I44" s="34">
        <f>(E44+F44)*26%</f>
        <v>39.916578304512</v>
      </c>
      <c r="J44" s="34">
        <f>(E44+F44)*36%</f>
        <v>55.269108421632</v>
      </c>
      <c r="K44" s="34">
        <f t="shared" si="0"/>
        <v>571.05</v>
      </c>
      <c r="L44" s="34">
        <f>SUM(E44:K44)</f>
        <v>866.1256288510464</v>
      </c>
      <c r="M44" s="37">
        <f>L44*1.3</f>
        <v>1125.9633175063602</v>
      </c>
      <c r="N44" s="37">
        <f>M44*1.18</f>
        <v>1328.636714657505</v>
      </c>
    </row>
    <row r="45" spans="1:14" ht="12.75">
      <c r="A45" s="44" t="s">
        <v>52</v>
      </c>
      <c r="B45" s="33" t="s">
        <v>33</v>
      </c>
      <c r="C45" s="34">
        <v>34.27</v>
      </c>
      <c r="D45" s="34">
        <v>3</v>
      </c>
      <c r="E45" s="34">
        <f>(C45*D45*0.1792*1.6)+(C45*D45*1.4*1.6)</f>
        <v>259.7720832</v>
      </c>
      <c r="F45" s="34">
        <f>E45*18.2%</f>
        <v>47.2785191424</v>
      </c>
      <c r="G45" s="45">
        <f>(E45+F45)*30.2%</f>
        <v>92.7292819074048</v>
      </c>
      <c r="H45" s="46"/>
      <c r="I45" s="34">
        <f>(E45+F45)*26%</f>
        <v>79.833156609024</v>
      </c>
      <c r="J45" s="34">
        <f>(E45+F45)*36%</f>
        <v>110.538216843264</v>
      </c>
      <c r="K45" s="34">
        <f t="shared" si="0"/>
        <v>1142.1</v>
      </c>
      <c r="L45" s="34">
        <f>SUM(E45:K45)</f>
        <v>1732.2512577020927</v>
      </c>
      <c r="M45" s="37">
        <f>L45*1.3</f>
        <v>2251.9266350127205</v>
      </c>
      <c r="N45" s="37">
        <f>M45*1.18</f>
        <v>2657.27342931501</v>
      </c>
    </row>
    <row r="46" spans="1:14" ht="12.75">
      <c r="A46" s="32" t="s">
        <v>55</v>
      </c>
      <c r="B46" s="33" t="s">
        <v>33</v>
      </c>
      <c r="C46" s="34">
        <v>34.27</v>
      </c>
      <c r="D46" s="34">
        <v>1</v>
      </c>
      <c r="E46" s="34">
        <f>(C46*D46*0.1792*1.6)+(C46*D46*1.4*1.6)</f>
        <v>86.59069440000002</v>
      </c>
      <c r="F46" s="34">
        <f>E46*18.2%</f>
        <v>15.759506380800003</v>
      </c>
      <c r="G46" s="45">
        <f>(E46+F46)*30.2%</f>
        <v>30.909760635801607</v>
      </c>
      <c r="H46" s="46"/>
      <c r="I46" s="34">
        <f>(E46+F46)*26%</f>
        <v>26.611052203008008</v>
      </c>
      <c r="J46" s="34">
        <f>(E46+F46)*36%</f>
        <v>36.846072281088006</v>
      </c>
      <c r="K46" s="34">
        <f t="shared" si="0"/>
        <v>380.7</v>
      </c>
      <c r="L46" s="34">
        <f>SUM(E46:K46)</f>
        <v>577.4170859006977</v>
      </c>
      <c r="M46" s="37">
        <f>L46*1.3</f>
        <v>750.6422116709069</v>
      </c>
      <c r="N46" s="37">
        <f>M46*1.18</f>
        <v>885.7578097716702</v>
      </c>
    </row>
    <row r="47" spans="1:14" ht="12.75">
      <c r="A47" s="32" t="s">
        <v>56</v>
      </c>
      <c r="B47" s="33" t="s">
        <v>33</v>
      </c>
      <c r="C47" s="34">
        <v>34.27</v>
      </c>
      <c r="D47" s="34">
        <v>1.5</v>
      </c>
      <c r="E47" s="34">
        <f>(C47*D47*0.1792*1.6)+(C47*D47*1.4*1.6)</f>
        <v>129.8860416</v>
      </c>
      <c r="F47" s="34">
        <f>E47*18.2%</f>
        <v>23.6392595712</v>
      </c>
      <c r="G47" s="45">
        <f>(E47+F47)*30.2%</f>
        <v>46.3646409537024</v>
      </c>
      <c r="H47" s="46"/>
      <c r="I47" s="34">
        <f>(E47+F47)*26%</f>
        <v>39.916578304512</v>
      </c>
      <c r="J47" s="34">
        <f>(E47+F47)*36%</f>
        <v>55.269108421632</v>
      </c>
      <c r="K47" s="34">
        <f t="shared" si="0"/>
        <v>571.05</v>
      </c>
      <c r="L47" s="34">
        <f>SUM(E47:K47)</f>
        <v>866.1256288510464</v>
      </c>
      <c r="M47" s="37">
        <f>L47*1.3</f>
        <v>1125.9633175063602</v>
      </c>
      <c r="N47" s="37">
        <f>M47*1.18</f>
        <v>1328.636714657505</v>
      </c>
    </row>
  </sheetData>
  <mergeCells count="48">
    <mergeCell ref="A2:C2"/>
    <mergeCell ref="A6:I6"/>
    <mergeCell ref="C7:C11"/>
    <mergeCell ref="D7:D11"/>
    <mergeCell ref="E7:E11"/>
    <mergeCell ref="F7:F11"/>
    <mergeCell ref="G7:G11"/>
    <mergeCell ref="H7:H11"/>
    <mergeCell ref="I7:I11"/>
    <mergeCell ref="J7:J11"/>
    <mergeCell ref="K7:K11"/>
    <mergeCell ref="L7:L11"/>
    <mergeCell ref="M7:N7"/>
    <mergeCell ref="M8:M11"/>
    <mergeCell ref="N8:N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1:H41"/>
    <mergeCell ref="G47:H47"/>
    <mergeCell ref="G42:H42"/>
    <mergeCell ref="G44:H44"/>
    <mergeCell ref="G45:H45"/>
    <mergeCell ref="G46:H4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2013-07-11T07:31:33Z</cp:lastPrinted>
  <dcterms:created xsi:type="dcterms:W3CDTF">1996-10-08T23:32:33Z</dcterms:created>
  <dcterms:modified xsi:type="dcterms:W3CDTF">2013-07-11T07:32:05Z</dcterms:modified>
  <cp:category/>
  <cp:version/>
  <cp:contentType/>
  <cp:contentStatus/>
</cp:coreProperties>
</file>