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<sst xmlns="http://schemas.openxmlformats.org/spreadsheetml/2006/main" count="285" uniqueCount="181">
  <si>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</si>
  <si>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</si>
  <si>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</si>
  <si>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</si>
  <si>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</si>
  <si>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</si>
  <si>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</si>
  <si>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</si>
  <si>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</si>
  <si>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</si>
  <si>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</si>
  <si>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</si>
  <si>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</si>
  <si>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</si>
  <si>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</si>
  <si>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</si>
  <si>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</si>
  <si>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</si>
  <si>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</si>
  <si>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</si>
  <si>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</si>
  <si>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</si>
  <si>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</si>
  <si>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</si>
  <si>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</si>
  <si>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</si>
  <si>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</si>
  <si>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</si>
  <si>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</si>
  <si>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</si>
  <si>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</si>
  <si>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</si>
  <si>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</si>
  <si>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</si>
  <si>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</si>
  <si>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</si>
  <si>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</si>
  <si>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</si>
  <si>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</si>
  <si>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</si>
  <si>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</si>
  <si>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</si>
  <si>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</si>
  <si>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</si>
  <si>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</si>
  <si>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</si>
  <si>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</si>
  <si>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</si>
  <si>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</si>
  <si>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</si>
  <si>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</si>
  <si>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</si>
  <si>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</si>
  <si>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</si>
  <si>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</si>
  <si>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</si>
  <si>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</si>
  <si>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</si>
  <si>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</si>
  <si>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</si>
  <si>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</si>
  <si>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</si>
  <si>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</si>
  <si>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</si>
  <si>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</si>
  <si>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</si>
  <si>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</si>
  <si>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</si>
  <si>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</si>
  <si>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</si>
  <si>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</si>
  <si>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</si>
  <si>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</si>
  <si>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</si>
  <si>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</si>
  <si>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</si>
  <si>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</si>
  <si>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</si>
  <si>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</si>
  <si>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</si>
  <si>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</si>
  <si>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</si>
  <si>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</si>
  <si>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</si>
  <si>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</si>
  <si>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</si>
  <si>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</si>
  <si>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</si>
  <si>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</si>
  <si>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</si>
  <si>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</si>
  <si>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</si>
  <si>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</si>
  <si>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</si>
  <si>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</si>
  <si>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</si>
  <si>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</si>
  <si>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</si>
  <si>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</si>
  <si>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</si>
  <si>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</si>
  <si>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</si>
  <si>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</si>
  <si>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</si>
  <si>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</si>
  <si>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</si>
  <si>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</si>
  <si>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</si>
  <si>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</si>
  <si>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</si>
  <si>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</si>
  <si>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</si>
  <si>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</si>
  <si>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</si>
  <si>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</si>
  <si>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</si>
  <si>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</si>
  <si>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</si>
  <si>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</si>
  <si>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</si>
  <si>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</si>
  <si>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</si>
  <si>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</si>
  <si>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</si>
  <si>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</si>
  <si>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</si>
  <si>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</si>
  <si>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</si>
  <si>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</si>
  <si>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</si>
  <si>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</si>
  <si>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</si>
  <si>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</si>
  <si>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</si>
  <si>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</si>
  <si>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</si>
  <si>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</si>
  <si>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</si>
  <si>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</si>
  <si>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</si>
  <si>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</si>
  <si>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</si>
  <si>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</si>
  <si>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</si>
  <si>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</si>
  <si>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</si>
  <si>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</si>
  <si>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</si>
  <si>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</si>
  <si>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</si>
  <si>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</si>
  <si>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</si>
  <si>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</si>
  <si>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</si>
  <si>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</si>
  <si>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</si>
  <si>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</si>
  <si>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</si>
  <si>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</si>
  <si>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</si>
  <si>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</si>
  <si>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</si>
  <si>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</si>
  <si>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</si>
  <si>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</si>
  <si>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</si>
  <si>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</si>
  <si>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</si>
  <si>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</si>
  <si>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</si>
  <si>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</si>
  <si>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</si>
  <si>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</si>
  <si>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</si>
  <si>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</si>
  <si>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</si>
  <si>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</si>
  <si>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</si>
  <si>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</si>
  <si>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1В                                                                                                                                                                                за 2016  год</t>
  </si>
  <si>
    <t>кв. 53,16,7,34,36,44.62,20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</si>
</sst>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0" fillId="24" borderId="32" xfId="0" applyFill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0">
          <cell r="U110">
            <v>1043.58</v>
          </cell>
          <cell r="X110">
            <v>695.2600000000003</v>
          </cell>
          <cell r="Z110">
            <v>1341.8799999999985</v>
          </cell>
        </row>
        <row r="111">
          <cell r="Z111">
            <v>216.82000000000022</v>
          </cell>
        </row>
        <row r="112">
          <cell r="U112">
            <v>4.92</v>
          </cell>
          <cell r="Z112">
            <v>310.5800000000001</v>
          </cell>
        </row>
        <row r="113">
          <cell r="U113">
            <v>-831.2599999999999</v>
          </cell>
          <cell r="X113">
            <v>37086.66999999999</v>
          </cell>
          <cell r="Z113">
            <v>33773.29</v>
          </cell>
        </row>
        <row r="115">
          <cell r="S115">
            <v>6707.16</v>
          </cell>
          <cell r="X115">
            <v>19633.839999999993</v>
          </cell>
          <cell r="Z115">
            <v>16321.949999999993</v>
          </cell>
        </row>
        <row r="116">
          <cell r="S116">
            <v>43247.65999999999</v>
          </cell>
          <cell r="X116">
            <v>128836.37999999996</v>
          </cell>
          <cell r="Z116">
            <v>104506.24999999993</v>
          </cell>
        </row>
        <row r="117">
          <cell r="Z117">
            <v>-4250.759999999998</v>
          </cell>
        </row>
        <row r="118">
          <cell r="U118">
            <v>3308.2000000000003</v>
          </cell>
          <cell r="Z118">
            <v>4085.38</v>
          </cell>
        </row>
        <row r="119">
          <cell r="Z119">
            <v>79442.85</v>
          </cell>
        </row>
        <row r="120">
          <cell r="U120">
            <v>10631.030000000004</v>
          </cell>
          <cell r="X120">
            <v>19181.090000000015</v>
          </cell>
          <cell r="Z120">
            <v>13582.260000000004</v>
          </cell>
        </row>
        <row r="121">
          <cell r="U121">
            <v>2175.290000000001</v>
          </cell>
          <cell r="X121">
            <v>3924.7899999999977</v>
          </cell>
          <cell r="Z121">
            <v>2779.18</v>
          </cell>
        </row>
        <row r="122">
          <cell r="U122">
            <v>-21726.19999999999</v>
          </cell>
          <cell r="X122">
            <v>76895.72999999998</v>
          </cell>
          <cell r="Z122">
            <v>68844.18999999996</v>
          </cell>
        </row>
        <row r="124">
          <cell r="U124">
            <v>842.3299999999997</v>
          </cell>
          <cell r="X124">
            <v>1306.1899999999996</v>
          </cell>
          <cell r="Z124">
            <v>948.9500000000002</v>
          </cell>
        </row>
        <row r="125">
          <cell r="U125">
            <v>172.34000000000006</v>
          </cell>
          <cell r="X125">
            <v>267.20000000000005</v>
          </cell>
          <cell r="Z125">
            <v>194.16000000000003</v>
          </cell>
        </row>
        <row r="126">
          <cell r="U126">
            <v>2958.9900000000002</v>
          </cell>
          <cell r="X126">
            <v>3206.2500000000014</v>
          </cell>
          <cell r="Z126">
            <v>6658.499999999996</v>
          </cell>
        </row>
        <row r="127">
          <cell r="U127">
            <v>4837.68</v>
          </cell>
          <cell r="X127">
            <v>700845.2799999998</v>
          </cell>
          <cell r="Z127">
            <v>627463.5100000001</v>
          </cell>
        </row>
        <row r="128">
          <cell r="S128">
            <v>62.959999999999994</v>
          </cell>
          <cell r="Z128">
            <v>17.219999999999995</v>
          </cell>
        </row>
        <row r="129">
          <cell r="S129">
            <v>1813.85</v>
          </cell>
          <cell r="Z129">
            <v>63.77999999999998</v>
          </cell>
        </row>
        <row r="130">
          <cell r="S130">
            <v>30.699999999999896</v>
          </cell>
          <cell r="Z130">
            <v>-60.79000000000003</v>
          </cell>
        </row>
        <row r="131">
          <cell r="X131">
            <v>872.1300000000006</v>
          </cell>
          <cell r="Z131">
            <v>534.3700000000001</v>
          </cell>
        </row>
        <row r="132">
          <cell r="Z132">
            <v>334.8099999999998</v>
          </cell>
        </row>
        <row r="133">
          <cell r="Z133">
            <v>54.93</v>
          </cell>
        </row>
        <row r="134">
          <cell r="S134">
            <v>503.4700000000001</v>
          </cell>
          <cell r="X134">
            <v>3862.0799999999995</v>
          </cell>
          <cell r="Z134">
            <v>2764.81</v>
          </cell>
        </row>
        <row r="135">
          <cell r="U135">
            <v>0</v>
          </cell>
          <cell r="X135">
            <v>1585.7500000000014</v>
          </cell>
          <cell r="Z135">
            <v>1329.3200000000015</v>
          </cell>
        </row>
        <row r="136">
          <cell r="Z136">
            <v>3565.629999999999</v>
          </cell>
        </row>
        <row r="137">
          <cell r="Z137">
            <v>762.4199999999998</v>
          </cell>
        </row>
        <row r="138">
          <cell r="U138">
            <v>-1380.88</v>
          </cell>
          <cell r="X138">
            <v>49933.26999999996</v>
          </cell>
          <cell r="Z138">
            <v>34803.42999999999</v>
          </cell>
        </row>
        <row r="139">
          <cell r="Z139">
            <v>1126.3799999999999</v>
          </cell>
        </row>
        <row r="140">
          <cell r="S140">
            <v>24401.150000000005</v>
          </cell>
          <cell r="X140">
            <v>58762.799999999996</v>
          </cell>
          <cell r="Z140">
            <v>52743.25</v>
          </cell>
        </row>
        <row r="141">
          <cell r="S141">
            <v>592.8399999999999</v>
          </cell>
          <cell r="Z141">
            <v>318.14000000000004</v>
          </cell>
        </row>
        <row r="142">
          <cell r="S142">
            <v>18984.620000000003</v>
          </cell>
          <cell r="X142">
            <v>87334.03000000001</v>
          </cell>
          <cell r="Z142">
            <v>63613.29000000003</v>
          </cell>
        </row>
        <row r="143">
          <cell r="S143">
            <v>4312.760000000001</v>
          </cell>
          <cell r="Z143">
            <v>1276.5600000000002</v>
          </cell>
        </row>
        <row r="144">
          <cell r="S144">
            <v>10310.789999999999</v>
          </cell>
          <cell r="X144">
            <v>50210.039999999986</v>
          </cell>
          <cell r="Z144">
            <v>44412.34</v>
          </cell>
        </row>
        <row r="145">
          <cell r="S145">
            <v>719.2199999999999</v>
          </cell>
          <cell r="Z145">
            <v>184.30999999999997</v>
          </cell>
        </row>
        <row r="146">
          <cell r="S146">
            <v>460.08</v>
          </cell>
          <cell r="Z146">
            <v>126.77999999999999</v>
          </cell>
        </row>
        <row r="147">
          <cell r="S147">
            <v>116.55</v>
          </cell>
          <cell r="Z147">
            <v>31.169999999999995</v>
          </cell>
        </row>
        <row r="148">
          <cell r="U148">
            <v>-664.4199999999998</v>
          </cell>
          <cell r="X148">
            <v>20926.659999999996</v>
          </cell>
          <cell r="Z148">
            <v>14305.739999999993</v>
          </cell>
        </row>
        <row r="149">
          <cell r="Z149">
            <v>69.01</v>
          </cell>
        </row>
        <row r="150">
          <cell r="Z150">
            <v>46.64999999999999</v>
          </cell>
        </row>
        <row r="151">
          <cell r="S151">
            <v>53606.45</v>
          </cell>
          <cell r="X151">
            <v>106215.36000000003</v>
          </cell>
          <cell r="Z151">
            <v>101768.45000000004</v>
          </cell>
        </row>
        <row r="152">
          <cell r="X152">
            <v>1394.9800000000002</v>
          </cell>
          <cell r="Z152">
            <v>1138.7600000000002</v>
          </cell>
        </row>
        <row r="153">
          <cell r="Z153">
            <v>14.319999999999997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24093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35">
      <selection activeCell="E38" sqref="E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8" t="s">
        <v>179</v>
      </c>
      <c r="B1" s="138"/>
      <c r="C1" s="138"/>
      <c r="D1" s="138"/>
      <c r="E1" s="138"/>
      <c r="F1" s="138"/>
      <c r="G1" s="138"/>
      <c r="H1" s="13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99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9"/>
      <c r="E4" s="140"/>
      <c r="F4" s="14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2"/>
      <c r="E5" s="143"/>
      <c r="F5" s="14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5"/>
      <c r="E6" s="146"/>
      <c r="F6" s="147"/>
      <c r="G6" s="36">
        <v>42735</v>
      </c>
      <c r="H6" s="5"/>
    </row>
    <row r="7" spans="1:8" ht="38.25" customHeight="1" thickBot="1">
      <c r="A7" s="133" t="s">
        <v>13</v>
      </c>
      <c r="B7" s="108"/>
      <c r="C7" s="108"/>
      <c r="D7" s="134"/>
      <c r="E7" s="134"/>
      <c r="F7" s="134"/>
      <c r="G7" s="108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81708.48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'[1]Report'!$S$115+'[1]Report'!$S$116+'[1]Report'!$S$128+'[1]Report'!$S$129+'[1]Report'!$S$130+'[1]Report'!$S$134+'[1]Report'!$S$140+'[1]Report'!$S$141+'[1]Report'!$S$142+'[1]Report'!$S$143+'[1]Report'!$S$144+'[1]Report'!$S$145+'[1]Report'!$S$146+'[1]Report'!$S$147+'[1]Report'!$S$151</f>
        <v>165870.26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88" t="s">
        <v>23</v>
      </c>
      <c r="E12" s="89"/>
      <c r="F12" s="103"/>
      <c r="G12" s="63">
        <f>G13+G14+G20+G21+G22+G23</f>
        <v>454854.52999999997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87"/>
      <c r="G13" s="66">
        <f>'[1]Report'!$X$144</f>
        <v>50210.039999999986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87"/>
      <c r="G14" s="66">
        <f>'[1]Report'!$X$140</f>
        <v>58762.799999999996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87"/>
      <c r="G15" s="66">
        <f>'[1]Report'!$Z$140+'[1]Report'!$Z$141</f>
        <v>53061.39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87"/>
      <c r="G16" s="67">
        <f>'[1]Report'!$S$140+'[1]Report'!$S$141+'[1]Report'!$X$140-'[1]Report'!$Z$140-'[1]Report'!$Z$141</f>
        <v>30695.40000000001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87"/>
      <c r="G17" s="66">
        <f>'[2]общий свод 2016 '!$K$721</f>
        <v>24093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87"/>
      <c r="G18" s="14">
        <f>G10</f>
        <v>81708.48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87"/>
      <c r="G19" s="76">
        <f>G18+G15-G17</f>
        <v>110676.87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'[1]Report'!$X$151+'[1]Report'!$X$134</f>
        <v>110077.44000000003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'[1]Report'!$X$142</f>
        <v>87334.03000000001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'[1]Report'!$X$115</f>
        <v>19633.839999999993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5">
        <f>'[1]Report'!$X$116</f>
        <v>128836.37999999996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427088.89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88" t="s">
        <v>38</v>
      </c>
      <c r="E25" s="89"/>
      <c r="F25" s="103"/>
      <c r="G25" s="84">
        <f>'[1]Report'!$Z$115+'[1]Report'!$Z$116+'[1]Report'!$Z$128+'[1]Report'!$Z$129+'[1]Report'!$Z$130+'[1]Report'!$Z$134+'[1]Report'!$Z$140+'[1]Report'!$Z$141+'[1]Report'!$Z$142+'[1]Report'!$Z$143+'[1]Report'!$Z$144+'[1]Report'!$Z$145+'[1]Report'!$Z$146+'[1]Report'!$Z$147+'[1]Report'!$Z$151</f>
        <v>388087.51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8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87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87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87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87"/>
      <c r="G30" s="66">
        <v>39001.38</v>
      </c>
      <c r="H30" s="49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01" t="s">
        <v>51</v>
      </c>
      <c r="E31" s="102"/>
      <c r="F31" s="87"/>
      <c r="G31" s="69">
        <f>G24+G10</f>
        <v>508797.37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8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87"/>
      <c r="G33" s="76">
        <f>G19</f>
        <v>110676.87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87"/>
      <c r="G34" s="49">
        <f>G11+G12-G24</f>
        <v>193635.90000000002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8"/>
      <c r="G35" s="105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24093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148">
        <v>1.82</v>
      </c>
      <c r="F38" s="82" t="s">
        <v>136</v>
      </c>
      <c r="G38" s="60">
        <v>3810334293</v>
      </c>
      <c r="H38" s="61">
        <f>G13</f>
        <v>50210.039999999986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110077.44000000003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87334.03000000001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19633.839999999993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128836.37999999996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7"/>
      <c r="G43" s="87"/>
      <c r="H43" s="61">
        <f>SUM(H37:H42)</f>
        <v>420184.7299999999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0" t="s">
        <v>141</v>
      </c>
      <c r="E45" s="9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0" t="s">
        <v>69</v>
      </c>
      <c r="E46" s="9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0" t="s">
        <v>71</v>
      </c>
      <c r="E47" s="9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0" t="s">
        <v>73</v>
      </c>
      <c r="E48" s="91"/>
      <c r="F48" s="56">
        <v>0</v>
      </c>
      <c r="G48" s="51"/>
      <c r="H48" s="49"/>
    </row>
    <row r="49" spans="1:8" ht="18.75" customHeight="1" thickBot="1">
      <c r="A49" s="92" t="s">
        <v>74</v>
      </c>
      <c r="B49" s="93"/>
      <c r="C49" s="93"/>
      <c r="D49" s="93"/>
      <c r="E49" s="93"/>
      <c r="F49" s="93"/>
      <c r="G49" s="93"/>
      <c r="H49" s="9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0" t="s">
        <v>15</v>
      </c>
      <c r="E50" s="9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0" t="s">
        <v>18</v>
      </c>
      <c r="E51" s="9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0" t="s">
        <v>20</v>
      </c>
      <c r="E52" s="9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0" t="s">
        <v>53</v>
      </c>
      <c r="E53" s="9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0" t="s">
        <v>55</v>
      </c>
      <c r="E54" s="9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0" t="s">
        <v>57</v>
      </c>
      <c r="E55" s="111"/>
      <c r="F55" s="57">
        <f>D62+E62+F62+G62+H62</f>
        <v>27345.37999999964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D60/1502.58</f>
        <v>466.42793062598986</v>
      </c>
      <c r="E59" s="78">
        <f>E60/117.48</f>
        <v>891.9071331290431</v>
      </c>
      <c r="F59" s="78">
        <f>F60/12</f>
        <v>3148.494166666666</v>
      </c>
      <c r="G59" s="79">
        <f>G60/18.26</f>
        <v>3880.609529025189</v>
      </c>
      <c r="H59" s="80">
        <v>701.6818181818182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'[1]Report'!$X$127</f>
        <v>700845.2799999998</v>
      </c>
      <c r="E60" s="66">
        <f>'[1]Report'!$X$120+'[1]Report'!$X$121+'[1]Report'!$X$122+'[1]Report'!$X$124+'[1]Report'!$X$125+'[1]Report'!$X$126</f>
        <v>104781.24999999999</v>
      </c>
      <c r="F60" s="66">
        <f>'[1]Report'!$X$110+'[1]Report'!$X$113</f>
        <v>37781.92999999999</v>
      </c>
      <c r="G60" s="75">
        <f>'[1]Report'!$X$138+'[1]Report'!$X$148</f>
        <v>70859.92999999996</v>
      </c>
      <c r="H60" s="71">
        <f>'[1]Report'!$X$115+'[1]Report'!$X$135</f>
        <v>21219.589999999993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'[1]Report'!$Z$119+'[1]Report'!$Z$127+'[1]Report'!$Z$136+'[1]Report'!$Z$137</f>
        <v>711234.4100000001</v>
      </c>
      <c r="E61" s="66">
        <f>'[1]Report'!$Z$117+'[1]Report'!$Z$118+'[1]Report'!$Z$120+'[1]Report'!$Z$121+'[1]Report'!$Z$122+'[1]Report'!$Z$124+'[1]Report'!$Z$125+'[1]Report'!$Z$126+'[1]Report'!$Z$132+'[1]Report'!$Z$133</f>
        <v>93231.59999999996</v>
      </c>
      <c r="F61" s="66">
        <f>'[1]Report'!$Z$110+'[1]Report'!$Z$113+'[1]Report'!$Z$153</f>
        <v>35129.49</v>
      </c>
      <c r="G61" s="72">
        <f>'[1]Report'!$Z$111+'[1]Report'!$Z$112+'[1]Report'!$Z$138+'[1]Report'!$Z$139+'[1]Report'!$Z$148+'[1]Report'!$Z$149+'[1]Report'!$Z$150</f>
        <v>50878.609999999986</v>
      </c>
      <c r="H61" s="72">
        <f>'[1]Report'!$Z$115+'[1]Report'!$Z$128+'[1]Report'!$Z$135</f>
        <v>17668.489999999994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-10389.130000000354</v>
      </c>
      <c r="E62" s="78">
        <f>E60-E61</f>
        <v>11549.650000000023</v>
      </c>
      <c r="F62" s="78">
        <f>F60-F61</f>
        <v>2652.439999999995</v>
      </c>
      <c r="G62" s="80">
        <f>G60-G61</f>
        <v>19981.319999999978</v>
      </c>
      <c r="H62" s="80">
        <f>H60-H61</f>
        <v>3551.0999999999985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D60+'[1]Report'!$U$127</f>
        <v>705682.9599999998</v>
      </c>
      <c r="E63" s="73">
        <f>E60+'[1]Report'!$U$118+'[1]Report'!$U$120+'[1]Report'!$U$121+'[1]Report'!$U$122+'[1]Report'!$U$124+'[1]Report'!$U$125+'[1]Report'!$U$126</f>
        <v>103143.23000000001</v>
      </c>
      <c r="F63" s="73">
        <f>F60+'[1]Report'!$U$110+'[1]Report'!$U$113</f>
        <v>37994.24999999999</v>
      </c>
      <c r="G63" s="74">
        <f>G60+'[1]Report'!$U$112+'[1]Report'!$U$138+'[1]Report'!$U$148</f>
        <v>68819.54999999996</v>
      </c>
      <c r="H63" s="74">
        <f>H60+'[1]Report'!$U$135</f>
        <v>21219.589999999993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4837.680000000051</v>
      </c>
      <c r="E64" s="44">
        <f>E63-E60</f>
        <v>-1638.019999999975</v>
      </c>
      <c r="F64" s="44">
        <f>F63-F60</f>
        <v>212.3199999999997</v>
      </c>
      <c r="G64" s="44">
        <f>G63-G60</f>
        <v>-2040.3800000000047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2" t="s">
        <v>145</v>
      </c>
      <c r="E65" s="123"/>
      <c r="F65" s="123"/>
      <c r="G65" s="123"/>
      <c r="H65" s="12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5" t="s">
        <v>145</v>
      </c>
      <c r="E66" s="126"/>
      <c r="F66" s="126"/>
      <c r="G66" s="126"/>
      <c r="H66" s="12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 t="s">
        <v>180</v>
      </c>
      <c r="F69" s="102"/>
      <c r="G69" s="87"/>
      <c r="H69" s="26">
        <v>10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87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87"/>
      <c r="H71" s="26">
        <v>10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5"/>
      <c r="F72" s="126"/>
      <c r="G72" s="127"/>
      <c r="H72" s="26">
        <f>D64+E64+F64+G64+H64</f>
        <v>1371.6000000000713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21</v>
      </c>
      <c r="F74" s="102"/>
      <c r="G74" s="87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6">
        <v>9</v>
      </c>
      <c r="F75" s="117"/>
      <c r="G75" s="118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3" t="s">
        <v>167</v>
      </c>
      <c r="F76" s="114"/>
      <c r="G76" s="114"/>
      <c r="H76" s="115"/>
    </row>
    <row r="77" ht="12.75">
      <c r="A77" s="1"/>
    </row>
    <row r="78" ht="12.75">
      <c r="A78" s="1"/>
    </row>
    <row r="79" spans="1:8" ht="38.25" customHeight="1">
      <c r="A79" s="112" t="s">
        <v>172</v>
      </c>
      <c r="B79" s="112"/>
      <c r="C79" s="112"/>
      <c r="D79" s="112"/>
      <c r="E79" s="112"/>
      <c r="F79" s="112"/>
      <c r="G79" s="112"/>
      <c r="H79" s="112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9" t="s">
        <v>115</v>
      </c>
      <c r="D82" s="120"/>
      <c r="E82" s="121"/>
    </row>
    <row r="83" spans="1:5" ht="18.75" customHeight="1" thickBot="1">
      <c r="A83" s="29">
        <v>2</v>
      </c>
      <c r="B83" s="4" t="s">
        <v>116</v>
      </c>
      <c r="C83" s="119" t="s">
        <v>117</v>
      </c>
      <c r="D83" s="120"/>
      <c r="E83" s="121"/>
    </row>
    <row r="84" spans="1:5" ht="16.5" customHeight="1" thickBot="1">
      <c r="A84" s="29">
        <v>3</v>
      </c>
      <c r="B84" s="4" t="s">
        <v>118</v>
      </c>
      <c r="C84" s="119" t="s">
        <v>119</v>
      </c>
      <c r="D84" s="120"/>
      <c r="E84" s="121"/>
    </row>
    <row r="85" spans="1:5" ht="13.5" thickBot="1">
      <c r="A85" s="29">
        <v>4</v>
      </c>
      <c r="B85" s="4" t="s">
        <v>16</v>
      </c>
      <c r="C85" s="119" t="s">
        <v>120</v>
      </c>
      <c r="D85" s="120"/>
      <c r="E85" s="121"/>
    </row>
    <row r="86" spans="1:5" ht="24" customHeight="1" thickBot="1">
      <c r="A86" s="29">
        <v>5</v>
      </c>
      <c r="B86" s="4" t="s">
        <v>86</v>
      </c>
      <c r="C86" s="119" t="s">
        <v>121</v>
      </c>
      <c r="D86" s="120"/>
      <c r="E86" s="121"/>
    </row>
    <row r="87" spans="1:5" ht="21" customHeight="1" thickBot="1">
      <c r="A87" s="30">
        <v>6</v>
      </c>
      <c r="B87" s="31" t="s">
        <v>122</v>
      </c>
      <c r="C87" s="119" t="s">
        <v>123</v>
      </c>
      <c r="D87" s="120"/>
      <c r="E87" s="121"/>
    </row>
    <row r="89" ht="12.75">
      <c r="B89" t="s">
        <v>173</v>
      </c>
    </row>
    <row r="90" spans="2:4" ht="12.75">
      <c r="B90" s="85" t="s">
        <v>174</v>
      </c>
      <c r="C90" s="85" t="s">
        <v>175</v>
      </c>
      <c r="D90" s="85" t="s">
        <v>176</v>
      </c>
    </row>
    <row r="91" spans="2:4" ht="12.75">
      <c r="B91" s="85" t="s">
        <v>177</v>
      </c>
      <c r="C91" s="86">
        <f>'[1]Report'!$X$152</f>
        <v>1394.9800000000002</v>
      </c>
      <c r="D91" s="86">
        <f>'[1]Report'!$Z$152</f>
        <v>1138.7600000000002</v>
      </c>
    </row>
    <row r="92" spans="2:4" ht="12.75">
      <c r="B92" s="85" t="s">
        <v>178</v>
      </c>
      <c r="C92" s="86">
        <f>'[1]Report'!$X$131</f>
        <v>872.1300000000006</v>
      </c>
      <c r="D92" s="86">
        <f>'[1]Report'!$Z$131</f>
        <v>534.3700000000001</v>
      </c>
    </row>
  </sheetData>
  <sheetProtection/>
  <mergeCells count="65">
    <mergeCell ref="D30:F30"/>
    <mergeCell ref="D9:F9"/>
    <mergeCell ref="A1:H1"/>
    <mergeCell ref="D4:F4"/>
    <mergeCell ref="D5:F5"/>
    <mergeCell ref="D6:F6"/>
    <mergeCell ref="C86:E86"/>
    <mergeCell ref="E72:G72"/>
    <mergeCell ref="D3:F3"/>
    <mergeCell ref="D8:F8"/>
    <mergeCell ref="A7:H7"/>
    <mergeCell ref="D22:F22"/>
    <mergeCell ref="D23:F23"/>
    <mergeCell ref="D24:F24"/>
    <mergeCell ref="D17:F17"/>
    <mergeCell ref="D18:F18"/>
    <mergeCell ref="E74:G74"/>
    <mergeCell ref="D54:E54"/>
    <mergeCell ref="C87:E87"/>
    <mergeCell ref="D65:H65"/>
    <mergeCell ref="D66:H66"/>
    <mergeCell ref="C82:E82"/>
    <mergeCell ref="C83:E83"/>
    <mergeCell ref="C84:E84"/>
    <mergeCell ref="C85:E85"/>
    <mergeCell ref="A68:H68"/>
    <mergeCell ref="D14:F14"/>
    <mergeCell ref="D15:F15"/>
    <mergeCell ref="A79:H79"/>
    <mergeCell ref="E76:H76"/>
    <mergeCell ref="E70:G70"/>
    <mergeCell ref="D50:E50"/>
    <mergeCell ref="D51:E51"/>
    <mergeCell ref="D52:E52"/>
    <mergeCell ref="E75:G75"/>
    <mergeCell ref="D53:E53"/>
    <mergeCell ref="D10:F10"/>
    <mergeCell ref="D11:F11"/>
    <mergeCell ref="D12:F12"/>
    <mergeCell ref="D13:F13"/>
    <mergeCell ref="D32:F32"/>
    <mergeCell ref="A35:H35"/>
    <mergeCell ref="D55:E55"/>
    <mergeCell ref="D16:F16"/>
    <mergeCell ref="D19:F19"/>
    <mergeCell ref="D46:E46"/>
    <mergeCell ref="D34:F34"/>
    <mergeCell ref="A44:H44"/>
    <mergeCell ref="D29:F29"/>
    <mergeCell ref="D31:F31"/>
    <mergeCell ref="A73:H73"/>
    <mergeCell ref="E69:G69"/>
    <mergeCell ref="F43:G43"/>
    <mergeCell ref="E71:G71"/>
    <mergeCell ref="D48:E48"/>
    <mergeCell ref="D47:E47"/>
    <mergeCell ref="A49:H49"/>
    <mergeCell ref="D45:E45"/>
    <mergeCell ref="D20:F20"/>
    <mergeCell ref="D21:F21"/>
    <mergeCell ref="D28:F28"/>
    <mergeCell ref="D25:F25"/>
    <mergeCell ref="D26:F26"/>
    <mergeCell ref="D27:F27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2017-04-03T07:18:37Z</cp:lastPrinted>
  <dcterms:created xsi:type="dcterms:W3CDTF">1996-10-08T23:32:33Z</dcterms:created>
  <dcterms:modified xsi:type="dcterms:W3CDTF">2017-04-03T07:20:31Z</dcterms:modified>
  <cp:category/>
  <cp:version/>
  <cp:contentType/>
  <cp:contentStatus/>
</cp:coreProperties>
</file>