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<sst xmlns="http://schemas.openxmlformats.org/spreadsheetml/2006/main" count="291" uniqueCount="186">
  <si>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</si>
  <si>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</si>
  <si>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</si>
  <si>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</si>
  <si>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</si>
  <si>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</si>
  <si>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</si>
  <si>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</si>
  <si>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</si>
  <si>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</si>
  <si>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</si>
  <si>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</si>
  <si>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</si>
  <si>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</si>
  <si>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</si>
  <si>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</si>
  <si>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</si>
  <si>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</si>
  <si>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</si>
  <si>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</si>
  <si>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</si>
  <si>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</si>
  <si>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</si>
  <si>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</si>
  <si>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</si>
  <si>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</si>
  <si>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</si>
  <si>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</si>
  <si>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</si>
  <si>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</si>
  <si>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</si>
  <si>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</si>
  <si>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</si>
  <si>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</si>
  <si>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</si>
  <si>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</si>
  <si>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</si>
  <si>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</si>
  <si>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</si>
  <si>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</si>
  <si>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</si>
  <si>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</si>
  <si>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</si>
  <si>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</si>
  <si>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</si>
  <si>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</si>
  <si>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</si>
  <si>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</si>
  <si>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</si>
  <si>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</si>
  <si>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</si>
  <si>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</si>
  <si>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</si>
  <si>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</si>
  <si>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</si>
  <si>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</si>
  <si>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</si>
  <si>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</si>
  <si>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</si>
  <si>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</si>
  <si>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</si>
  <si>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</si>
  <si>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</si>
  <si>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</si>
  <si>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</si>
  <si>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</si>
  <si>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</si>
  <si>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</si>
  <si>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</si>
  <si>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</si>
  <si>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</si>
  <si>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</si>
  <si>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</si>
  <si>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</si>
  <si>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</si>
  <si>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</si>
  <si>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</si>
  <si>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</si>
  <si>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</si>
  <si>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</si>
  <si>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</si>
  <si>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</si>
  <si>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</si>
  <si>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</si>
  <si>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</si>
  <si>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</si>
  <si>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</si>
  <si>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</si>
  <si>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</si>
  <si>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</si>
  <si>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</si>
  <si>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</si>
  <si>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</si>
  <si>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</si>
  <si>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</si>
  <si>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</si>
  <si>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</si>
  <si>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</si>
  <si>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</si>
  <si>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</si>
  <si>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</si>
  <si>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</si>
  <si>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</si>
  <si>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</si>
  <si>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</si>
  <si>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</si>
  <si>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</si>
  <si>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</si>
  <si>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</si>
  <si>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</si>
  <si>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</si>
  <si>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</si>
  <si>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</si>
  <si>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</si>
  <si>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</si>
  <si>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</si>
  <si>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</si>
  <si>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</si>
  <si>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</si>
  <si>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</si>
  <si>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</si>
  <si>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</si>
  <si>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</si>
  <si>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</si>
  <si>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</si>
  <si>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</si>
  <si>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</si>
  <si>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</si>
  <si>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</si>
  <si>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</si>
  <si>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</si>
  <si>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</si>
  <si>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</si>
  <si>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</si>
  <si>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</si>
  <si>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</si>
  <si>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</si>
  <si>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</si>
  <si>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</si>
  <si>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</si>
  <si>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</si>
  <si>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</si>
  <si>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</si>
  <si>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</si>
  <si>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</si>
  <si>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</si>
  <si>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</si>
  <si>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</si>
  <si>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</si>
  <si>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</si>
  <si>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</si>
  <si>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</si>
  <si>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</si>
  <si>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</si>
  <si>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</si>
  <si>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</si>
  <si>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</si>
  <si>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</si>
  <si>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</si>
  <si>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</si>
  <si>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</si>
  <si>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</si>
  <si>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</si>
  <si>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</si>
  <si>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</si>
  <si>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</si>
  <si>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</si>
  <si>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</si>
  <si>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</si>
  <si>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</si>
  <si>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</si>
  <si>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</si>
  <si>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</si>
  <si>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</si>
  <si>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</si>
  <si>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</si>
  <si>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</si>
  <si>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</si>
  <si>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</si>
  <si>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</si>
  <si>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</si>
  <si>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</si>
  <si>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</si>
  <si>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</si>
  <si>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кв. 35,39,23,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</si>
  <si>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Ленина, д. 27           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</si>
</sst>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86;&#1090;&#1095;&#1077;&#1090;&#1099;%20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89">
          <cell r="U189">
            <v>0.48999999999999494</v>
          </cell>
          <cell r="X189">
            <v>1148.7599999999998</v>
          </cell>
          <cell r="Z189">
            <v>4443.050000000002</v>
          </cell>
        </row>
        <row r="190">
          <cell r="U190">
            <v>-1076.8999999999999</v>
          </cell>
          <cell r="Z190">
            <v>1069.9400000000003</v>
          </cell>
        </row>
        <row r="191">
          <cell r="U191">
            <v>-365.05</v>
          </cell>
          <cell r="Z191">
            <v>208.26000000000008</v>
          </cell>
        </row>
        <row r="192">
          <cell r="U192">
            <v>-5400.53</v>
          </cell>
          <cell r="X192">
            <v>61539.53000000002</v>
          </cell>
          <cell r="Z192">
            <v>55588.820000000014</v>
          </cell>
        </row>
        <row r="194">
          <cell r="S194">
            <v>4348.03</v>
          </cell>
          <cell r="W194">
            <v>18680.120000000003</v>
          </cell>
          <cell r="X194">
            <v>18680.120000000003</v>
          </cell>
          <cell r="Z194">
            <v>15825.66</v>
          </cell>
        </row>
        <row r="195">
          <cell r="S195">
            <v>28003.37</v>
          </cell>
          <cell r="X195">
            <v>122578.9</v>
          </cell>
          <cell r="Z195">
            <v>101687.73999999998</v>
          </cell>
        </row>
        <row r="196">
          <cell r="U196">
            <v>-347.59000000000003</v>
          </cell>
          <cell r="Z196">
            <v>20264.820000000003</v>
          </cell>
        </row>
        <row r="197">
          <cell r="U197">
            <v>-19.700000000000003</v>
          </cell>
          <cell r="Z197">
            <v>2916.9</v>
          </cell>
        </row>
        <row r="198">
          <cell r="U198">
            <v>0.010000000000218279</v>
          </cell>
          <cell r="Z198">
            <v>-5853.689999999998</v>
          </cell>
        </row>
        <row r="199">
          <cell r="U199">
            <v>35038.02</v>
          </cell>
          <cell r="X199">
            <v>49966.26000000001</v>
          </cell>
          <cell r="Z199">
            <v>39202.70000000002</v>
          </cell>
        </row>
        <row r="200">
          <cell r="U200">
            <v>7169.300000000005</v>
          </cell>
          <cell r="X200">
            <v>10223.87</v>
          </cell>
          <cell r="Z200">
            <v>8021.470000000001</v>
          </cell>
        </row>
        <row r="201">
          <cell r="U201">
            <v>-77013.11999999998</v>
          </cell>
          <cell r="X201">
            <v>200552.18</v>
          </cell>
          <cell r="Z201">
            <v>146302.77999999997</v>
          </cell>
        </row>
        <row r="203">
          <cell r="U203">
            <v>1209.9599999999996</v>
          </cell>
          <cell r="X203">
            <v>1631.8500000000001</v>
          </cell>
          <cell r="Z203">
            <v>1875.5600000000006</v>
          </cell>
        </row>
        <row r="204">
          <cell r="U204">
            <v>247.71999999999983</v>
          </cell>
          <cell r="X204">
            <v>333.94000000000005</v>
          </cell>
          <cell r="Z204">
            <v>383.63999999999993</v>
          </cell>
        </row>
        <row r="205">
          <cell r="U205">
            <v>-2751.9300000000003</v>
          </cell>
          <cell r="X205">
            <v>6904.149999999999</v>
          </cell>
          <cell r="Z205">
            <v>4788.230000000002</v>
          </cell>
        </row>
        <row r="206">
          <cell r="X206">
            <v>505811.9599999999</v>
          </cell>
          <cell r="Z206">
            <v>401998.70000000007</v>
          </cell>
        </row>
        <row r="207">
          <cell r="S207">
            <v>77.44000000000001</v>
          </cell>
          <cell r="Z207">
            <v>7.799999999999998</v>
          </cell>
        </row>
        <row r="208">
          <cell r="X208">
            <v>3336.359999999999</v>
          </cell>
          <cell r="Z208">
            <v>1558.9200000000005</v>
          </cell>
        </row>
        <row r="209">
          <cell r="U209">
            <v>0</v>
          </cell>
          <cell r="Z209">
            <v>1058.3799999999994</v>
          </cell>
        </row>
        <row r="210">
          <cell r="Z210">
            <v>170.58</v>
          </cell>
        </row>
        <row r="211">
          <cell r="S211">
            <v>728.2400000000001</v>
          </cell>
          <cell r="Z211">
            <v>4645.559999999999</v>
          </cell>
        </row>
        <row r="212">
          <cell r="U212">
            <v>0</v>
          </cell>
          <cell r="X212">
            <v>1981.03</v>
          </cell>
          <cell r="Z212">
            <v>-338.1599999999999</v>
          </cell>
        </row>
        <row r="213">
          <cell r="Z213">
            <v>127.91999999999915</v>
          </cell>
        </row>
        <row r="214">
          <cell r="Z214">
            <v>37.59999999999996</v>
          </cell>
        </row>
        <row r="215">
          <cell r="U215">
            <v>-7279.690000000003</v>
          </cell>
          <cell r="X215">
            <v>93082.45000000003</v>
          </cell>
          <cell r="Z215">
            <v>71960.15</v>
          </cell>
        </row>
        <row r="216">
          <cell r="Z216">
            <v>2125.9</v>
          </cell>
        </row>
        <row r="217">
          <cell r="S217">
            <v>13509.540000000003</v>
          </cell>
          <cell r="X217">
            <v>55908.72</v>
          </cell>
          <cell r="Z217">
            <v>46721.37</v>
          </cell>
        </row>
        <row r="218">
          <cell r="S218">
            <v>382.51</v>
          </cell>
          <cell r="Z218">
            <v>28.419999999999995</v>
          </cell>
        </row>
        <row r="219">
          <cell r="S219">
            <v>11797.72</v>
          </cell>
          <cell r="U219">
            <v>-6163.379999999999</v>
          </cell>
          <cell r="W219">
            <v>77954.08000000005</v>
          </cell>
          <cell r="Z219">
            <v>55541.88000000004</v>
          </cell>
        </row>
        <row r="220">
          <cell r="S220">
            <v>5454.370000000001</v>
          </cell>
          <cell r="Z220">
            <v>375.43999999999994</v>
          </cell>
        </row>
        <row r="221">
          <cell r="S221">
            <v>18446.03</v>
          </cell>
          <cell r="X221">
            <v>100792.8</v>
          </cell>
          <cell r="Z221">
            <v>83628.28999999998</v>
          </cell>
        </row>
        <row r="222">
          <cell r="S222">
            <v>1267.28</v>
          </cell>
          <cell r="Z222">
            <v>88.03999999999999</v>
          </cell>
        </row>
        <row r="223">
          <cell r="S223">
            <v>558.2</v>
          </cell>
          <cell r="Z223">
            <v>49.660000000000004</v>
          </cell>
        </row>
        <row r="224">
          <cell r="S224">
            <v>144.12</v>
          </cell>
          <cell r="Z224">
            <v>13.069999999999997</v>
          </cell>
        </row>
        <row r="225">
          <cell r="U225">
            <v>-3206.9600000000014</v>
          </cell>
          <cell r="X225">
            <v>39009.549999999996</v>
          </cell>
          <cell r="Z225">
            <v>29671.259999999987</v>
          </cell>
        </row>
        <row r="226">
          <cell r="Z226">
            <v>136.89000000000001</v>
          </cell>
        </row>
        <row r="227">
          <cell r="Z227">
            <v>90.82000000000001</v>
          </cell>
        </row>
        <row r="228">
          <cell r="S228">
            <v>15023.06</v>
          </cell>
          <cell r="X228">
            <v>101056.68000000002</v>
          </cell>
          <cell r="Z228">
            <v>79534.40000000004</v>
          </cell>
        </row>
        <row r="229">
          <cell r="X229">
            <v>3043.2400000000002</v>
          </cell>
          <cell r="Z229">
            <v>1881.5900000000006</v>
          </cell>
        </row>
        <row r="230">
          <cell r="Z230">
            <v>15.369999999999983</v>
          </cell>
        </row>
        <row r="231">
          <cell r="Z231">
            <v>-0.0400000000000027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56401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25">
      <selection activeCell="G35" sqref="G3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1.140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185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42735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41926.49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'[1]Report'!$S$194+'[1]Report'!$S$195+'[1]Report'!$S$207+'[1]Report'!$S$211+'[1]Report'!$S$217+'[1]Report'!$S$218+'[1]Report'!$S$219+'[1]Report'!$S$220+'[1]Report'!$S$221+'[1]Report'!$S$222+'[1]Report'!$S$223+'[1]Report'!$S$224+'[1]Report'!$S$228</f>
        <v>99739.90999999999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480636.42000000004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'[1]Report'!$X$221</f>
        <v>100792.8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'[1]Report'!$X$217</f>
        <v>55908.72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'[1]Report'!$Z$217+'[1]Report'!$Z$218</f>
        <v>46749.79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'[1]Report'!$S$217+'[1]Report'!$S$218+'[1]Report'!$X$217-'[1]Report'!$Z$217-'[1]Report'!$Z$218</f>
        <v>23050.980000000003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f>'[2]общий свод 2016 '!$K$721</f>
        <v>56401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41926.49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32275.28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'[1]Report'!$X$228</f>
        <v>101056.68000000002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'[1]Report'!$W$219+'[1]Report'!$U$219</f>
        <v>71790.70000000004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'[1]Report'!$W$194</f>
        <v>18680.120000000003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'[1]Report'!$X$195</f>
        <v>122578.9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398413.94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'[1]Report'!$Z$194+'[1]Report'!$Z$195+'[1]Report'!$Z$207+'[1]Report'!$Z$211+'[1]Report'!$Z$217+'[1]Report'!$Z$218+'[1]Report'!$Z$219+'[1]Report'!$Z$220+'[1]Report'!$Z$221+'[1]Report'!$Z$222+'[1]Report'!$Z$223+'[1]Report'!$Z$224+'[1]Report'!$Z$228</f>
        <v>388147.33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10266.61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9828.5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11739.09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3383.07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1472.48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440340.43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32275.28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181962.39000000007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56401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3.84</v>
      </c>
      <c r="F42" s="80" t="s">
        <v>136</v>
      </c>
      <c r="G42" s="60">
        <v>3810334293</v>
      </c>
      <c r="H42" s="61">
        <f>G13</f>
        <v>100792.8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101056.68000000002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71790.70000000004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18680.120000000003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122578.9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471300.20000000007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188764.3399999999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336.62897150234926</v>
      </c>
      <c r="E63" s="76">
        <f>E64/117.48</f>
        <v>2294.9629724208376</v>
      </c>
      <c r="F63" s="76">
        <f>F64/12</f>
        <v>5224.024166666669</v>
      </c>
      <c r="G63" s="77">
        <f>G64/18.26</f>
        <v>7233.953997809421</v>
      </c>
      <c r="H63" s="78">
        <f>H64/0.88</f>
        <v>23478.579545454548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'[1]Report'!$X$206</f>
        <v>505811.9599999999</v>
      </c>
      <c r="E64" s="65">
        <f>'[1]Report'!$X$199+'[1]Report'!$X$200+'[1]Report'!$X$201+'[1]Report'!$X$203+'[1]Report'!$X$204+'[1]Report'!$X$205</f>
        <v>269612.25</v>
      </c>
      <c r="F64" s="65">
        <f>'[1]Report'!$X$189+'[1]Report'!$X$192</f>
        <v>62688.29000000002</v>
      </c>
      <c r="G64" s="72">
        <f>'[1]Report'!$X$215+'[1]Report'!$X$225</f>
        <v>132092.00000000003</v>
      </c>
      <c r="H64" s="68">
        <f>'[1]Report'!$X$194+'[1]Report'!$X$212</f>
        <v>20661.15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'[1]Report'!$Z$198+'[1]Report'!$Z$206+'[1]Report'!$Z$213+'[1]Report'!$Z$214</f>
        <v>396310.53</v>
      </c>
      <c r="E65" s="65">
        <f>'[1]Report'!$Z$196+'[1]Report'!$Z$197+'[1]Report'!$Z$199+'[1]Report'!$Z$200+'[1]Report'!$Z$201+'[1]Report'!$Z$203+'[1]Report'!$Z$204+'[1]Report'!$Z$205+'[1]Report'!$Z$209+'[1]Report'!$Z$210</f>
        <v>224985.06</v>
      </c>
      <c r="F65" s="65">
        <f>'[1]Report'!$Z$189+'[1]Report'!$Z$192+'[1]Report'!$Z$230</f>
        <v>60047.24000000002</v>
      </c>
      <c r="G65" s="69">
        <f>'[1]Report'!$Z$190+'[1]Report'!$Z$191+'[1]Report'!$Z$215+'[1]Report'!$Z$216+'[1]Report'!$Z$225+'[1]Report'!$Z$226+'[1]Report'!$Z$227</f>
        <v>105263.21999999999</v>
      </c>
      <c r="H65" s="69">
        <f>'[1]Report'!$Z$194+'[1]Report'!$Z$207+'[1]Report'!$Z$212+'[1]Report'!$Z$231</f>
        <v>15495.259999999998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109501.42999999988</v>
      </c>
      <c r="E66" s="76">
        <f>E64-E65</f>
        <v>44627.19</v>
      </c>
      <c r="F66" s="76">
        <f>F64-F65</f>
        <v>2641.050000000003</v>
      </c>
      <c r="G66" s="78">
        <f>G64-G65</f>
        <v>26828.780000000042</v>
      </c>
      <c r="H66" s="78">
        <f>H64-H65</f>
        <v>5165.890000000003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D64+'[1]Report'!$U$198</f>
        <v>505811.9699999999</v>
      </c>
      <c r="E67" s="70">
        <f>E64+'[1]Report'!$U$196+'[1]Report'!$U$197+'[1]Report'!$U$199+'[1]Report'!$U$200+'[1]Report'!$U$203+'[1]Report'!$U$201+'[1]Report'!$U$204+'[1]Report'!$U$205+'[1]Report'!$U$209</f>
        <v>233144.91</v>
      </c>
      <c r="F67" s="70">
        <f>F64+'[1]Report'!$U$189+'[1]Report'!$U$192</f>
        <v>57288.25000000002</v>
      </c>
      <c r="G67" s="71">
        <f>G64+'[1]Report'!$U$190+'[1]Report'!$U$191+'[1]Report'!$U$215+'[1]Report'!$U$225</f>
        <v>120163.40000000002</v>
      </c>
      <c r="H67" s="71">
        <f>H64+'[1]Report'!$U$212</f>
        <v>20661.15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0.010000000009313226</v>
      </c>
      <c r="E68" s="44">
        <f>E67-E64</f>
        <v>-36467.34</v>
      </c>
      <c r="F68" s="44">
        <f>F67-F64</f>
        <v>-5400.040000000001</v>
      </c>
      <c r="G68" s="44">
        <f>G67-G64</f>
        <v>-11928.600000000006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 t="s">
        <v>184</v>
      </c>
      <c r="F73" s="106"/>
      <c r="G73" s="110"/>
      <c r="H73" s="26">
        <v>3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3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-53795.969999999994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/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/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'[1]Report'!$X$229</f>
        <v>3043.2400000000002</v>
      </c>
      <c r="D95" s="96">
        <f>'[1]Report'!$Z$229</f>
        <v>1881.5900000000006</v>
      </c>
    </row>
    <row r="96" spans="2:4" ht="12.75">
      <c r="B96" s="95" t="s">
        <v>183</v>
      </c>
      <c r="C96" s="96">
        <f>'[1]Report'!$X$208</f>
        <v>3336.359999999999</v>
      </c>
      <c r="D96" s="96">
        <f>'[1]Report'!$Z$208</f>
        <v>1558.9200000000005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2017-03-21T03:15:59Z</dcterms:modified>
  <cp:category/>
  <cp:version/>
  <cp:contentType/>
  <cp:contentStatus/>
</cp:coreProperties>
</file>