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  <sheet name="Отчет о совместимости" sheetId="4" r:id="rId4"/>
    <sheet name="Лист3" sheetId="5" r:id="rId5"/>
  </sheets>
  <externalReferences>
    <externalReference r:id="rId8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<sst xmlns="http://schemas.openxmlformats.org/spreadsheetml/2006/main" count="299" uniqueCount="194">
  <si>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</si>
  <si>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</si>
  <si>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</si>
  <si>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</si>
  <si>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</si>
  <si>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</si>
  <si>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</si>
  <si>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</si>
  <si>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</si>
  <si>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</si>
  <si>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</si>
  <si>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</si>
  <si>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</si>
  <si>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</si>
  <si>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</si>
  <si>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</si>
  <si>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</si>
  <si>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</si>
  <si>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</si>
  <si>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</si>
  <si>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</si>
  <si>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</si>
  <si>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</si>
  <si>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</si>
  <si>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</si>
  <si>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</si>
  <si>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</si>
  <si>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</si>
  <si>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</si>
  <si>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</si>
  <si>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</si>
  <si>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</si>
  <si>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</si>
  <si>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</si>
  <si>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</si>
  <si>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</si>
  <si>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</si>
  <si>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</si>
  <si>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</si>
  <si>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</si>
  <si>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</si>
  <si>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</si>
  <si>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</si>
  <si>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</si>
  <si>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</si>
  <si>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</si>
  <si>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</si>
  <si>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</si>
  <si>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</si>
  <si>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</si>
  <si>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</si>
  <si>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</si>
  <si>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</si>
  <si>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</si>
  <si>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</si>
  <si>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</si>
  <si>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</si>
  <si>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</si>
  <si>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</si>
  <si>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</si>
  <si>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</si>
  <si>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</si>
  <si>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</si>
  <si>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</si>
  <si>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</si>
  <si>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</si>
  <si>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</si>
  <si>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</si>
  <si>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</si>
  <si>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</si>
  <si>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</si>
  <si>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</si>
  <si>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</si>
  <si>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</si>
  <si>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</si>
  <si>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</si>
  <si>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</si>
  <si>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</si>
  <si>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</si>
  <si>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</si>
  <si>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</si>
  <si>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</si>
  <si>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</si>
  <si>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</si>
  <si>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</si>
  <si>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</si>
  <si>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</si>
  <si>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</si>
  <si>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</si>
  <si>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</si>
  <si>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</si>
  <si>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</si>
  <si>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</si>
  <si>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</si>
  <si>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</si>
  <si>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</si>
  <si>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</si>
  <si>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</si>
  <si>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</si>
  <si>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</si>
  <si>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</si>
  <si>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</si>
  <si>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</si>
  <si>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</si>
  <si>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</si>
  <si>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</si>
  <si>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</si>
  <si>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</si>
  <si>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</si>
  <si>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</si>
  <si>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</si>
  <si>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</si>
  <si>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</si>
  <si>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</si>
  <si>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</si>
  <si>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</si>
  <si>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</si>
  <si>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</si>
  <si>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</si>
  <si>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</si>
  <si>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</si>
  <si>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</si>
  <si>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</si>
  <si>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</si>
  <si>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</si>
  <si>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</si>
  <si>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</si>
  <si>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</si>
  <si>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</si>
  <si>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</si>
  <si>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</si>
  <si>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</si>
  <si>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</si>
  <si>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</si>
  <si>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</si>
  <si>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</si>
  <si>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</si>
  <si>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</si>
  <si>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</si>
  <si>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</si>
  <si>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</si>
  <si>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</si>
  <si>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</si>
  <si>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</si>
  <si>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</si>
  <si>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</si>
  <si>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</si>
  <si>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</si>
  <si>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</si>
  <si>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</si>
  <si>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</si>
  <si>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</si>
  <si>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</si>
  <si>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</si>
  <si>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</si>
  <si>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</si>
  <si>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</si>
  <si>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</si>
  <si>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</si>
  <si>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</si>
  <si>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</si>
  <si>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</si>
  <si>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</si>
  <si>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</si>
  <si>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</si>
  <si>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</si>
  <si>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</si>
  <si>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</si>
  <si>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</si>
  <si>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</si>
  <si>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</si>
  <si>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</si>
  <si>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</si>
  <si>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</si>
  <si>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</si>
  <si>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</si>
  <si>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</si>
  <si>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</si>
  <si>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Отчет о совместимости для 40 лет Октября, 14.xls</t>
  </si>
  <si>
    <t>Дата отчета: 20.03.2016 0:21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</si>
  <si>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</si>
  <si>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</si>
  <si>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</si>
  <si>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</si>
  <si>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Книга содержит формулы, которые ссылаются на другие закрытые книги. Если связанные книги закрыты, то при пересчете в более ранних версиях Excel значения этих формул будут ограничены 255 знаками.</t>
  </si>
  <si>
    <t>2.8.'!G13:G15</t>
  </si>
  <si>
    <t>2.8.'!G20:G23</t>
  </si>
  <si>
    <t>2.8.'!G25</t>
  </si>
  <si>
    <t>2.8.'!G27</t>
  </si>
  <si>
    <t>2.8.'!G29</t>
  </si>
  <si>
    <t>2.8.'!D64:H65</t>
  </si>
  <si>
    <t>2.8.'!D67:H67</t>
  </si>
  <si>
    <t>Excel 97-2003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</si>
  <si>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ул. ГЕРОЯ ИВАНА ТОНКОНОГА, д. 53                                                                                                                                                     за 2016  год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</si>
</sst>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3" xfId="0" applyNumberFormat="1" applyBorder="1" applyAlignment="1">
      <alignment vertical="top" wrapText="1"/>
    </xf>
    <xf numFmtId="0" fontId="0" fillId="0" borderId="34" xfId="0" applyNumberFormat="1" applyBorder="1" applyAlignment="1">
      <alignment vertical="top" wrapText="1"/>
    </xf>
    <xf numFmtId="0" fontId="0" fillId="0" borderId="27" xfId="0" applyNumberFormat="1" applyBorder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4" xfId="0" applyNumberFormat="1" applyBorder="1" applyAlignment="1">
      <alignment horizontal="center" vertical="top" wrapText="1"/>
    </xf>
    <xf numFmtId="0" fontId="0" fillId="0" borderId="35" xfId="0" applyNumberFormat="1" applyBorder="1" applyAlignment="1">
      <alignment horizontal="center" vertical="top" wrapText="1"/>
    </xf>
    <xf numFmtId="0" fontId="1" fillId="0" borderId="0" xfId="42" applyNumberFormat="1" applyAlignment="1" applyProtection="1" quotePrefix="1">
      <alignment horizontal="center" vertical="top" wrapText="1"/>
      <protection/>
    </xf>
    <xf numFmtId="0" fontId="0" fillId="0" borderId="36" xfId="0" applyNumberFormat="1" applyBorder="1" applyAlignment="1">
      <alignment horizontal="center" vertical="top" wrapText="1"/>
    </xf>
    <xf numFmtId="0" fontId="0" fillId="0" borderId="24" xfId="0" applyNumberFormat="1" applyBorder="1" applyAlignment="1">
      <alignment horizontal="center" vertical="top" wrapText="1"/>
    </xf>
    <xf numFmtId="0" fontId="1" fillId="0" borderId="24" xfId="42" applyNumberFormat="1" applyBorder="1" applyAlignment="1" applyProtection="1" quotePrefix="1">
      <alignment horizontal="center" vertical="top" wrapText="1"/>
      <protection/>
    </xf>
    <xf numFmtId="0" fontId="0" fillId="0" borderId="31" xfId="0" applyNumberFormat="1" applyBorder="1" applyAlignment="1">
      <alignment horizontal="center"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7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3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41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govor-1\temp\TEMP\&#1044;&#1077;&#1093;&#1082;&#1072;&#1085;&#1086;&#1074;&#1072;\&#1054;&#1090;&#1095;&#1077;&#1090;&#1099;%20&#1087;&#1086;%20&#1076;&#1086;&#1084;&#1072;&#1084;,%2016\&#1043;&#1077;&#1085;&#1077;&#1088;&#1072;&#1090;&#1086;&#1088;%20&#1082;%20&#1054;&#1058;&#1063;&#1045;&#1058;&#1040;&#1052;%202016%20!!!!!!!!!!!!!!!!\&#1046;&#1069;&#1059;%201\&#1043;&#1077;&#1085;&#1077;&#1088;&#1072;&#1090;&#1086;&#1088;%20&#1087;&#1086;%20&#1085;&#1072;&#1095;&#1080;&#1089;&#1083;&#1077;&#1085;&#1080;&#1103;&#1084;%20&#1058;&#1086;&#1085;&#1082;&#1086;&#1085;&#1086;&#1075;&#1072;%20&#1046;&#1069;&#1059;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324">
          <cell r="U324">
            <v>6.140000000000001</v>
          </cell>
          <cell r="W324">
            <v>827.2499999999998</v>
          </cell>
          <cell r="X324">
            <v>827.2499999999998</v>
          </cell>
          <cell r="Z324">
            <v>514.4399999999999</v>
          </cell>
        </row>
        <row r="325">
          <cell r="S325">
            <v>1514.6799999999998</v>
          </cell>
          <cell r="X325">
            <v>8074.4400000000005</v>
          </cell>
          <cell r="Z325">
            <v>6498.540000000002</v>
          </cell>
        </row>
        <row r="326">
          <cell r="S326">
            <v>1.67</v>
          </cell>
          <cell r="Z326">
            <v>1.67</v>
          </cell>
        </row>
        <row r="327">
          <cell r="X327">
            <v>11893.82</v>
          </cell>
        </row>
        <row r="329">
          <cell r="X329">
            <v>11586.939999999999</v>
          </cell>
        </row>
        <row r="331">
          <cell r="X331">
            <v>14594.88</v>
          </cell>
        </row>
        <row r="333">
          <cell r="U333">
            <v>0</v>
          </cell>
          <cell r="W333">
            <v>0</v>
          </cell>
          <cell r="Z333">
            <v>-0.04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70">
      <selection activeCell="L74" sqref="L74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1" t="s">
        <v>193</v>
      </c>
      <c r="B1" s="151"/>
      <c r="C1" s="151"/>
      <c r="D1" s="151"/>
      <c r="E1" s="151"/>
      <c r="F1" s="151"/>
      <c r="G1" s="151"/>
      <c r="H1" s="151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61"/>
      <c r="E3" s="129"/>
      <c r="F3" s="162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2"/>
      <c r="E4" s="153"/>
      <c r="F4" s="154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55"/>
      <c r="E5" s="156"/>
      <c r="F5" s="157"/>
      <c r="G5" s="35">
        <v>42370</v>
      </c>
      <c r="H5" s="35"/>
    </row>
    <row r="6" spans="1:8" ht="26.25" thickBot="1">
      <c r="A6" s="4" t="s">
        <v>11</v>
      </c>
      <c r="B6" s="4" t="s">
        <v>12</v>
      </c>
      <c r="C6" s="3"/>
      <c r="D6" s="158"/>
      <c r="E6" s="159"/>
      <c r="F6" s="160"/>
      <c r="G6" s="36">
        <v>42735</v>
      </c>
      <c r="H6" s="5"/>
    </row>
    <row r="7" spans="1:8" ht="38.25" customHeight="1" thickBot="1">
      <c r="A7" s="167" t="s">
        <v>13</v>
      </c>
      <c r="B7" s="168"/>
      <c r="C7" s="168"/>
      <c r="D7" s="169"/>
      <c r="E7" s="169"/>
      <c r="F7" s="169"/>
      <c r="G7" s="168"/>
      <c r="H7" s="170"/>
    </row>
    <row r="8" spans="1:8" ht="33" customHeight="1" thickBot="1">
      <c r="A8" s="40" t="s">
        <v>0</v>
      </c>
      <c r="B8" s="39" t="s">
        <v>1</v>
      </c>
      <c r="C8" s="41" t="s">
        <v>2</v>
      </c>
      <c r="D8" s="163" t="s">
        <v>3</v>
      </c>
      <c r="E8" s="164"/>
      <c r="F8" s="165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28" t="s">
        <v>15</v>
      </c>
      <c r="E9" s="129"/>
      <c r="F9" s="130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28" t="s">
        <v>18</v>
      </c>
      <c r="E10" s="129"/>
      <c r="F10" s="130"/>
      <c r="G10" s="63">
        <v>-14934.6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28" t="s">
        <v>20</v>
      </c>
      <c r="E11" s="129"/>
      <c r="F11" s="130"/>
      <c r="G11" s="90">
        <v>8721.59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31" t="s">
        <v>23</v>
      </c>
      <c r="E12" s="132"/>
      <c r="F12" s="133"/>
      <c r="G12" s="91">
        <f>G13+G14+G20+G21+G22+G23+G31</f>
        <v>46150.079999999994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19" t="s">
        <v>26</v>
      </c>
      <c r="E13" s="120"/>
      <c r="F13" s="121"/>
      <c r="G13" s="65">
        <f>'[1]Report'!$X$329</f>
        <v>11586.939999999999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19" t="s">
        <v>29</v>
      </c>
      <c r="E14" s="120"/>
      <c r="F14" s="121"/>
      <c r="G14" s="92">
        <f>'[1]Report'!$X$325</f>
        <v>8074.4400000000005</v>
      </c>
      <c r="H14" s="5"/>
    </row>
    <row r="15" spans="1:8" ht="26.25" customHeight="1" thickBot="1">
      <c r="A15" s="4"/>
      <c r="B15" s="6"/>
      <c r="C15" s="3" t="s">
        <v>16</v>
      </c>
      <c r="D15" s="119" t="s">
        <v>156</v>
      </c>
      <c r="E15" s="120"/>
      <c r="F15" s="121"/>
      <c r="G15" s="93">
        <f>'[1]Report'!$Z$325+'[1]Report'!$Z$326</f>
        <v>6500.210000000002</v>
      </c>
      <c r="H15" s="5"/>
    </row>
    <row r="16" spans="1:8" ht="13.5" customHeight="1" thickBot="1">
      <c r="A16" s="4"/>
      <c r="B16" s="6"/>
      <c r="C16" s="3" t="s">
        <v>16</v>
      </c>
      <c r="D16" s="119" t="s">
        <v>157</v>
      </c>
      <c r="E16" s="120"/>
      <c r="F16" s="121"/>
      <c r="G16" s="94">
        <f>G14-G15+'[1]Report'!$S$325+'[1]Report'!$S$326</f>
        <v>3090.5799999999986</v>
      </c>
      <c r="H16" s="49"/>
    </row>
    <row r="17" spans="1:8" ht="13.5" customHeight="1" thickBot="1">
      <c r="A17" s="4"/>
      <c r="B17" s="6"/>
      <c r="C17" s="3" t="s">
        <v>16</v>
      </c>
      <c r="D17" s="119" t="s">
        <v>158</v>
      </c>
      <c r="E17" s="120"/>
      <c r="F17" s="121"/>
      <c r="G17" s="65">
        <v>2482</v>
      </c>
      <c r="H17" s="5"/>
    </row>
    <row r="18" spans="1:8" ht="24.75" customHeight="1" thickBot="1">
      <c r="A18" s="4"/>
      <c r="B18" s="6"/>
      <c r="C18" s="3" t="s">
        <v>16</v>
      </c>
      <c r="D18" s="119" t="s">
        <v>18</v>
      </c>
      <c r="E18" s="120"/>
      <c r="F18" s="121"/>
      <c r="G18" s="14">
        <f>G10</f>
        <v>-14934.6</v>
      </c>
      <c r="H18" s="5"/>
    </row>
    <row r="19" spans="1:8" ht="27" customHeight="1" thickBot="1">
      <c r="A19" s="4"/>
      <c r="B19" s="6"/>
      <c r="C19" s="3" t="s">
        <v>16</v>
      </c>
      <c r="D19" s="119" t="s">
        <v>55</v>
      </c>
      <c r="E19" s="120"/>
      <c r="F19" s="121"/>
      <c r="G19" s="73">
        <f>G18+G15-G17</f>
        <v>-10916.39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34" t="s">
        <v>32</v>
      </c>
      <c r="E20" s="135"/>
      <c r="F20" s="136"/>
      <c r="G20" s="65">
        <f>'[1]Report'!$X$331</f>
        <v>14594.88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28" t="s">
        <v>151</v>
      </c>
      <c r="E21" s="129"/>
      <c r="F21" s="130"/>
      <c r="G21" s="64">
        <f>'[1]Report'!$X$327</f>
        <v>11893.82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28" t="s">
        <v>152</v>
      </c>
      <c r="E22" s="129"/>
      <c r="F22" s="130"/>
      <c r="G22" s="64">
        <f>0</f>
        <v>0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42" t="s">
        <v>153</v>
      </c>
      <c r="E23" s="143"/>
      <c r="F23" s="144"/>
      <c r="G23" s="64">
        <f>0</f>
        <v>0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28" t="s">
        <v>35</v>
      </c>
      <c r="E24" s="129"/>
      <c r="F24" s="130"/>
      <c r="G24" s="87">
        <f>G25+G26+G27+G28+G29+G30</f>
        <v>36689.04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31" t="s">
        <v>38</v>
      </c>
      <c r="E25" s="132"/>
      <c r="F25" s="133"/>
      <c r="G25" s="82">
        <v>36689.04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19" t="s">
        <v>41</v>
      </c>
      <c r="E26" s="120"/>
      <c r="F26" s="121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19" t="s">
        <v>44</v>
      </c>
      <c r="E27" s="120"/>
      <c r="F27" s="121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19" t="s">
        <v>47</v>
      </c>
      <c r="E28" s="120"/>
      <c r="F28" s="121"/>
      <c r="G28" s="96">
        <f>G30</f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19" t="s">
        <v>124</v>
      </c>
      <c r="E29" s="120"/>
      <c r="F29" s="121"/>
      <c r="G29" s="70"/>
      <c r="H29" s="83"/>
      <c r="I29" s="79"/>
    </row>
    <row r="30" spans="1:9" ht="13.5" customHeight="1" thickBot="1">
      <c r="A30" s="4"/>
      <c r="B30" s="13"/>
      <c r="C30" s="3"/>
      <c r="D30" s="119" t="s">
        <v>166</v>
      </c>
      <c r="E30" s="120"/>
      <c r="F30" s="120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19" t="s">
        <v>174</v>
      </c>
      <c r="E31" s="120"/>
      <c r="F31" s="120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19" t="s">
        <v>175</v>
      </c>
      <c r="E32" s="120"/>
      <c r="F32" s="120"/>
      <c r="G32" s="85">
        <v>0</v>
      </c>
      <c r="H32" s="84"/>
      <c r="I32" s="95"/>
      <c r="J32" t="s">
        <v>173</v>
      </c>
    </row>
    <row r="33" spans="1:9" ht="13.5" customHeight="1" thickBot="1">
      <c r="A33" s="4"/>
      <c r="B33" s="13"/>
      <c r="C33" s="3"/>
      <c r="D33" s="119" t="s">
        <v>177</v>
      </c>
      <c r="E33" s="120"/>
      <c r="F33" s="120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19" t="s">
        <v>176</v>
      </c>
      <c r="E34" s="120"/>
      <c r="F34" s="120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19" t="s">
        <v>51</v>
      </c>
      <c r="E35" s="120"/>
      <c r="F35" s="121"/>
      <c r="G35" s="66">
        <f>G24+G10</f>
        <v>21754.440000000002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19" t="s">
        <v>53</v>
      </c>
      <c r="E36" s="120"/>
      <c r="F36" s="121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19" t="s">
        <v>55</v>
      </c>
      <c r="E37" s="120"/>
      <c r="F37" s="121"/>
      <c r="G37" s="73">
        <f>G19</f>
        <v>-10916.39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19" t="s">
        <v>57</v>
      </c>
      <c r="E38" s="120"/>
      <c r="F38" s="121"/>
      <c r="G38" s="88">
        <f>G11+G12-G24</f>
        <v>18182.629999999997</v>
      </c>
      <c r="H38" s="49"/>
    </row>
    <row r="39" spans="1:8" ht="38.25" customHeight="1" thickBot="1">
      <c r="A39" s="148" t="s">
        <v>58</v>
      </c>
      <c r="B39" s="149"/>
      <c r="C39" s="149"/>
      <c r="D39" s="149"/>
      <c r="E39" s="149"/>
      <c r="F39" s="168"/>
      <c r="G39" s="149"/>
      <c r="H39" s="170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2482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2.52</v>
      </c>
      <c r="F42" s="80" t="s">
        <v>136</v>
      </c>
      <c r="G42" s="60">
        <v>3810334293</v>
      </c>
      <c r="H42" s="61">
        <f>G13</f>
        <v>11586.939999999999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14594.88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1" t="s">
        <v>138</v>
      </c>
      <c r="G44" s="60">
        <v>3837003965</v>
      </c>
      <c r="H44" s="61">
        <f>G21</f>
        <v>11893.82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/>
      <c r="F45" s="59" t="s">
        <v>139</v>
      </c>
      <c r="G45" s="60">
        <v>3848006622</v>
      </c>
      <c r="H45" s="61">
        <f>G22</f>
        <v>0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/>
      <c r="F46" s="62" t="s">
        <v>139</v>
      </c>
      <c r="G46" s="60">
        <v>3848006622</v>
      </c>
      <c r="H46" s="61">
        <f>G23</f>
        <v>0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66"/>
      <c r="G47" s="121"/>
      <c r="H47" s="61">
        <f>SUM(H41:H46)</f>
        <v>40557.64</v>
      </c>
    </row>
    <row r="48" spans="1:8" ht="19.5" customHeight="1" thickBot="1">
      <c r="A48" s="148" t="s">
        <v>64</v>
      </c>
      <c r="B48" s="149"/>
      <c r="C48" s="149"/>
      <c r="D48" s="149"/>
      <c r="E48" s="149"/>
      <c r="F48" s="149"/>
      <c r="G48" s="149"/>
      <c r="H48" s="150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13" t="s">
        <v>141</v>
      </c>
      <c r="E49" s="114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13" t="s">
        <v>69</v>
      </c>
      <c r="E50" s="114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13" t="s">
        <v>71</v>
      </c>
      <c r="E51" s="114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13" t="s">
        <v>73</v>
      </c>
      <c r="E52" s="114"/>
      <c r="F52" s="56">
        <v>0</v>
      </c>
      <c r="G52" s="51"/>
      <c r="H52" s="49"/>
    </row>
    <row r="53" spans="1:8" ht="18.75" customHeight="1" thickBot="1">
      <c r="A53" s="171" t="s">
        <v>74</v>
      </c>
      <c r="B53" s="172"/>
      <c r="C53" s="172"/>
      <c r="D53" s="172"/>
      <c r="E53" s="172"/>
      <c r="F53" s="172"/>
      <c r="G53" s="172"/>
      <c r="H53" s="173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13" t="s">
        <v>15</v>
      </c>
      <c r="E54" s="114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13" t="s">
        <v>18</v>
      </c>
      <c r="E55" s="114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13" t="s">
        <v>20</v>
      </c>
      <c r="E56" s="114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13" t="s">
        <v>53</v>
      </c>
      <c r="E57" s="114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13" t="s">
        <v>55</v>
      </c>
      <c r="E58" s="114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40" t="s">
        <v>57</v>
      </c>
      <c r="E59" s="141"/>
      <c r="F59" s="57">
        <f>D66+E66+F66+G66+H66</f>
        <v>1932.3799999999997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0</v>
      </c>
      <c r="E63" s="76">
        <f>E64/117.48</f>
        <v>0</v>
      </c>
      <c r="F63" s="76">
        <f>F64/12</f>
        <v>335.6766666666667</v>
      </c>
      <c r="G63" s="77">
        <f>G64/18.26</f>
        <v>0</v>
      </c>
      <c r="H63" s="78">
        <f>H64/0.88</f>
        <v>940.0568181818179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0</f>
        <v>0</v>
      </c>
      <c r="E64" s="65">
        <f>0</f>
        <v>0</v>
      </c>
      <c r="F64" s="65">
        <v>4028.12</v>
      </c>
      <c r="G64" s="72">
        <v>0</v>
      </c>
      <c r="H64" s="68">
        <f>'[1]Report'!$X$324</f>
        <v>827.2499999999998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0</f>
        <v>0</v>
      </c>
      <c r="E65" s="65">
        <f>0</f>
        <v>0</v>
      </c>
      <c r="F65" s="65">
        <v>2408.59</v>
      </c>
      <c r="G65" s="69">
        <v>0</v>
      </c>
      <c r="H65" s="69">
        <f>'[1]Report'!$Z$324+'[1]Report'!$Z$333</f>
        <v>514.4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0</v>
      </c>
      <c r="E66" s="76">
        <f>E64-E65</f>
        <v>0</v>
      </c>
      <c r="F66" s="76">
        <f>F64-F65</f>
        <v>1619.5299999999997</v>
      </c>
      <c r="G66" s="78">
        <f>G64-G65</f>
        <v>0</v>
      </c>
      <c r="H66" s="78">
        <f>H64-H65</f>
        <v>312.8499999999998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0</f>
        <v>0</v>
      </c>
      <c r="E67" s="70">
        <f>0</f>
        <v>0</v>
      </c>
      <c r="F67" s="71">
        <f>4028.22</f>
        <v>4028.22</v>
      </c>
      <c r="G67" s="71">
        <v>0</v>
      </c>
      <c r="H67" s="71">
        <f>'[1]Report'!$W$324+'[1]Report'!$W$333+'[1]Report'!$U$333+'[1]Report'!$U$324</f>
        <v>833.3899999999998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0</v>
      </c>
      <c r="F68" s="44">
        <f>F67-F64</f>
        <v>0.09999999999990905</v>
      </c>
      <c r="G68" s="44">
        <f>G67-G64</f>
        <v>0</v>
      </c>
      <c r="H68" s="44">
        <f>H67-H64</f>
        <v>6.139999999999986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45" t="s">
        <v>145</v>
      </c>
      <c r="E69" s="146"/>
      <c r="F69" s="146"/>
      <c r="G69" s="146"/>
      <c r="H69" s="147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22" t="s">
        <v>145</v>
      </c>
      <c r="E70" s="123"/>
      <c r="F70" s="123"/>
      <c r="G70" s="123"/>
      <c r="H70" s="124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48" t="s">
        <v>101</v>
      </c>
      <c r="B72" s="149"/>
      <c r="C72" s="149"/>
      <c r="D72" s="149"/>
      <c r="E72" s="149"/>
      <c r="F72" s="149"/>
      <c r="G72" s="149"/>
      <c r="H72" s="150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19"/>
      <c r="F73" s="120"/>
      <c r="G73" s="121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19"/>
      <c r="F74" s="120"/>
      <c r="G74" s="121"/>
      <c r="H74" s="26">
        <v>13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19"/>
      <c r="F75" s="120"/>
      <c r="G75" s="121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22"/>
      <c r="F76" s="123"/>
      <c r="G76" s="124"/>
      <c r="H76" s="26">
        <f>D68+E68+F68+G68+H68</f>
        <v>6.239999999999895</v>
      </c>
    </row>
    <row r="77" spans="1:8" ht="25.5" customHeight="1" thickBot="1">
      <c r="A77" s="148" t="s">
        <v>107</v>
      </c>
      <c r="B77" s="149"/>
      <c r="C77" s="149"/>
      <c r="D77" s="149"/>
      <c r="E77" s="149"/>
      <c r="F77" s="149"/>
      <c r="G77" s="149"/>
      <c r="H77" s="150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19"/>
      <c r="F78" s="120"/>
      <c r="G78" s="121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25"/>
      <c r="F79" s="126"/>
      <c r="G79" s="127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16" t="s">
        <v>167</v>
      </c>
      <c r="F80" s="117"/>
      <c r="G80" s="117"/>
      <c r="H80" s="118"/>
    </row>
    <row r="81" ht="12.75">
      <c r="A81" s="1"/>
    </row>
    <row r="82" ht="12.75">
      <c r="A82" s="1"/>
    </row>
    <row r="83" spans="1:8" ht="38.25" customHeight="1">
      <c r="A83" s="115" t="s">
        <v>172</v>
      </c>
      <c r="B83" s="115"/>
      <c r="C83" s="115"/>
      <c r="D83" s="115"/>
      <c r="E83" s="115"/>
      <c r="F83" s="115"/>
      <c r="G83" s="115"/>
      <c r="H83" s="115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37" t="s">
        <v>115</v>
      </c>
      <c r="D86" s="138"/>
      <c r="E86" s="139"/>
    </row>
    <row r="87" spans="1:5" ht="18.75" customHeight="1" thickBot="1">
      <c r="A87" s="29">
        <v>2</v>
      </c>
      <c r="B87" s="4" t="s">
        <v>116</v>
      </c>
      <c r="C87" s="137" t="s">
        <v>117</v>
      </c>
      <c r="D87" s="138"/>
      <c r="E87" s="139"/>
    </row>
    <row r="88" spans="1:5" ht="16.5" customHeight="1" thickBot="1">
      <c r="A88" s="29">
        <v>3</v>
      </c>
      <c r="B88" s="4" t="s">
        <v>118</v>
      </c>
      <c r="C88" s="137" t="s">
        <v>119</v>
      </c>
      <c r="D88" s="138"/>
      <c r="E88" s="139"/>
    </row>
    <row r="89" spans="1:5" ht="13.5" thickBot="1">
      <c r="A89" s="29">
        <v>4</v>
      </c>
      <c r="B89" s="4" t="s">
        <v>16</v>
      </c>
      <c r="C89" s="137" t="s">
        <v>120</v>
      </c>
      <c r="D89" s="138"/>
      <c r="E89" s="139"/>
    </row>
    <row r="90" spans="1:5" ht="24" customHeight="1" thickBot="1">
      <c r="A90" s="29">
        <v>5</v>
      </c>
      <c r="B90" s="4" t="s">
        <v>86</v>
      </c>
      <c r="C90" s="137" t="s">
        <v>121</v>
      </c>
      <c r="D90" s="138"/>
      <c r="E90" s="139"/>
    </row>
    <row r="91" spans="1:5" ht="21" customHeight="1" thickBot="1">
      <c r="A91" s="30">
        <v>6</v>
      </c>
      <c r="B91" s="31" t="s">
        <v>122</v>
      </c>
      <c r="C91" s="137" t="s">
        <v>123</v>
      </c>
      <c r="D91" s="138"/>
      <c r="E91" s="139"/>
    </row>
  </sheetData>
  <sheetProtection/>
  <mergeCells count="69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97" t="s">
        <v>178</v>
      </c>
      <c r="C1" s="97"/>
      <c r="D1" s="104"/>
      <c r="E1" s="104"/>
      <c r="F1" s="104"/>
    </row>
    <row r="2" spans="2:6" ht="12.75">
      <c r="B2" s="97" t="s">
        <v>179</v>
      </c>
      <c r="C2" s="97"/>
      <c r="D2" s="104"/>
      <c r="E2" s="104"/>
      <c r="F2" s="104"/>
    </row>
    <row r="3" spans="2:6" ht="12.75">
      <c r="B3" s="98"/>
      <c r="C3" s="98"/>
      <c r="D3" s="105"/>
      <c r="E3" s="105"/>
      <c r="F3" s="105"/>
    </row>
    <row r="4" spans="2:6" ht="51">
      <c r="B4" s="98" t="s">
        <v>180</v>
      </c>
      <c r="C4" s="98"/>
      <c r="D4" s="105"/>
      <c r="E4" s="105"/>
      <c r="F4" s="105"/>
    </row>
    <row r="5" spans="2:6" ht="12.75">
      <c r="B5" s="98"/>
      <c r="C5" s="98"/>
      <c r="D5" s="105"/>
      <c r="E5" s="105"/>
      <c r="F5" s="105"/>
    </row>
    <row r="6" spans="2:6" ht="25.5">
      <c r="B6" s="97" t="s">
        <v>181</v>
      </c>
      <c r="C6" s="97"/>
      <c r="D6" s="104"/>
      <c r="E6" s="104" t="s">
        <v>182</v>
      </c>
      <c r="F6" s="104" t="s">
        <v>183</v>
      </c>
    </row>
    <row r="7" spans="2:6" ht="13.5" thickBot="1">
      <c r="B7" s="98"/>
      <c r="C7" s="98"/>
      <c r="D7" s="105"/>
      <c r="E7" s="105"/>
      <c r="F7" s="105"/>
    </row>
    <row r="8" spans="2:6" ht="51">
      <c r="B8" s="99" t="s">
        <v>184</v>
      </c>
      <c r="C8" s="100"/>
      <c r="D8" s="106"/>
      <c r="E8" s="106">
        <v>25</v>
      </c>
      <c r="F8" s="107"/>
    </row>
    <row r="9" spans="2:6" ht="12.75">
      <c r="B9" s="101"/>
      <c r="C9" s="98"/>
      <c r="D9" s="105"/>
      <c r="E9" s="108" t="s">
        <v>185</v>
      </c>
      <c r="F9" s="109" t="s">
        <v>192</v>
      </c>
    </row>
    <row r="10" spans="2:6" ht="12.75">
      <c r="B10" s="101"/>
      <c r="C10" s="98"/>
      <c r="D10" s="105"/>
      <c r="E10" s="108" t="s">
        <v>186</v>
      </c>
      <c r="F10" s="109"/>
    </row>
    <row r="11" spans="2:6" ht="12.75">
      <c r="B11" s="101"/>
      <c r="C11" s="98"/>
      <c r="D11" s="105"/>
      <c r="E11" s="108" t="s">
        <v>187</v>
      </c>
      <c r="F11" s="109"/>
    </row>
    <row r="12" spans="2:6" ht="12.75">
      <c r="B12" s="101"/>
      <c r="C12" s="98"/>
      <c r="D12" s="105"/>
      <c r="E12" s="108" t="s">
        <v>188</v>
      </c>
      <c r="F12" s="109"/>
    </row>
    <row r="13" spans="2:6" ht="12.75">
      <c r="B13" s="101"/>
      <c r="C13" s="98"/>
      <c r="D13" s="105"/>
      <c r="E13" s="108" t="s">
        <v>189</v>
      </c>
      <c r="F13" s="109"/>
    </row>
    <row r="14" spans="2:6" ht="12.75">
      <c r="B14" s="101"/>
      <c r="C14" s="98"/>
      <c r="D14" s="105"/>
      <c r="E14" s="108" t="s">
        <v>190</v>
      </c>
      <c r="F14" s="109"/>
    </row>
    <row r="15" spans="2:6" ht="13.5" thickBot="1">
      <c r="B15" s="102"/>
      <c r="C15" s="103"/>
      <c r="D15" s="110"/>
      <c r="E15" s="111" t="s">
        <v>191</v>
      </c>
      <c r="F15" s="112"/>
    </row>
    <row r="16" spans="2:6" ht="12.75">
      <c r="B16" s="98"/>
      <c r="C16" s="98"/>
      <c r="D16" s="105"/>
      <c r="E16" s="105"/>
      <c r="F16" s="105"/>
    </row>
  </sheetData>
  <sheetProtection/>
  <hyperlinks>
    <hyperlink ref="E9" location="'2.8.'!G13:G15" display="'2.8.'!G13:G15"/>
    <hyperlink ref="E10" location="'2.8.'!G20:G23" display="'2.8.'!G20:G23"/>
    <hyperlink ref="E11" location="'2.8.'!G25" display="'2.8.'!G25"/>
    <hyperlink ref="E12" location="'2.8.'!G27" display="'2.8.'!G27"/>
    <hyperlink ref="E13" location="'2.8.'!G29" display="'2.8.'!G29"/>
    <hyperlink ref="E14" location="'2.8.'!D64:H65" display="'2.8.'!D64:H65"/>
    <hyperlink ref="E15" location="'2.8.'!D67:H67" display="'2.8.'!D67:H67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2017-03-15T00:53:01Z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