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  <sheet name="Отчет о совместимости" sheetId="4" r:id="rId4"/>
    <sheet name="Лист3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'2.8.'!$A$1:$H$91</definedName>
  </definedNames>
  <calcPr fullCalcOnLoad="1"/>
</workbook>
</file>

<file path=xl/sharedStrings.xml><?xml version="1.0" encoding="utf-8"?>
<sst xmlns="http://schemas.openxmlformats.org/spreadsheetml/2006/main" count="299" uniqueCount="194">
  <si>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</si>
  <si>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</si>
  <si>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</si>
  <si>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</si>
  <si>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</si>
  <si>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</si>
  <si>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</si>
  <si>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</si>
  <si>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</si>
  <si>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</si>
  <si>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</si>
  <si>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</si>
  <si>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</si>
  <si>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</si>
  <si>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</si>
  <si>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</si>
  <si>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</si>
  <si>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</si>
  <si>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</si>
  <si>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</si>
  <si>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</si>
  <si>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</si>
  <si>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</si>
  <si>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</si>
  <si>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</si>
  <si>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</si>
  <si>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</si>
  <si>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</si>
  <si>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</si>
  <si>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</si>
  <si>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</si>
  <si>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</si>
  <si>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</si>
  <si>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</si>
  <si>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</si>
  <si>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</si>
  <si>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</si>
  <si>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</si>
  <si>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</si>
  <si>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</si>
  <si>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</si>
  <si>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</si>
  <si>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</si>
  <si>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</si>
  <si>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</si>
  <si>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</si>
  <si>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</si>
  <si>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</si>
  <si>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</si>
  <si>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</si>
  <si>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</si>
  <si>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</si>
  <si>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</si>
  <si>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</si>
  <si>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</si>
  <si>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</si>
  <si>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</si>
  <si>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</si>
  <si>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</si>
  <si>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</si>
  <si>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</si>
  <si>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</si>
  <si>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</si>
  <si>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</si>
  <si>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</si>
  <si>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</si>
  <si>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</si>
  <si>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</si>
  <si>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</si>
  <si>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</si>
  <si>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</si>
  <si>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</si>
  <si>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</si>
  <si>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</si>
  <si>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</si>
  <si>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</si>
  <si>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</si>
  <si>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</si>
  <si>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</si>
  <si>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</si>
  <si>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</si>
  <si>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</si>
  <si>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</si>
  <si>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</si>
  <si>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</si>
  <si>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</si>
  <si>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</si>
  <si>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</si>
  <si>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</si>
  <si>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</si>
  <si>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</si>
  <si>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</si>
  <si>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</si>
  <si>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</si>
  <si>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</si>
  <si>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</si>
  <si>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</si>
  <si>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</si>
  <si>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</si>
  <si>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</si>
  <si>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</si>
  <si>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</si>
  <si>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</si>
  <si>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</si>
  <si>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</si>
  <si>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</si>
  <si>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</si>
  <si>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</si>
  <si>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</si>
  <si>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</si>
  <si>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</si>
  <si>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</si>
  <si>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</si>
  <si>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</si>
  <si>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</si>
  <si>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</si>
  <si>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</si>
  <si>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</si>
  <si>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</si>
  <si>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</si>
  <si>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</si>
  <si>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</si>
  <si>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</si>
  <si>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</si>
  <si>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</si>
  <si>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</si>
  <si>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</si>
  <si>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</si>
  <si>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</si>
  <si>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</si>
  <si>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</si>
  <si>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</si>
  <si>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</si>
  <si>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</si>
  <si>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</si>
  <si>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</si>
  <si>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</si>
  <si>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</si>
  <si>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</si>
  <si>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</si>
  <si>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</si>
  <si>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</si>
  <si>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</si>
  <si>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</si>
  <si>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</si>
  <si>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</si>
  <si>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</si>
  <si>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</si>
  <si>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</si>
  <si>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</si>
  <si>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</si>
  <si>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</si>
  <si>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</si>
  <si>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</si>
  <si>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</si>
  <si>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</si>
  <si>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</si>
  <si>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</si>
  <si>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</si>
  <si>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</si>
  <si>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</si>
  <si>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</si>
  <si>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</si>
  <si>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</si>
  <si>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</si>
  <si>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</si>
  <si>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</si>
  <si>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</si>
  <si>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</si>
  <si>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</si>
  <si>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</si>
  <si>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</si>
  <si>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</si>
  <si>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</si>
  <si>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</si>
  <si>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</si>
  <si>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</si>
  <si>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</si>
  <si>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Отчет о совместимости для 40 лет Октября, 14.xls</t>
  </si>
  <si>
    <t>Дата отчета: 20.03.2016 0:21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</si>
  <si>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</si>
  <si>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</si>
  <si>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</si>
  <si>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</si>
  <si>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Книга содержит формулы, которые ссылаются на другие закрытые книги. Если связанные книги закрыты, то при пересчете в более ранних версиях Excel значения этих формул будут ограничены 255 знаками.</t>
  </si>
  <si>
    <t>2.8.'!G13:G15</t>
  </si>
  <si>
    <t>2.8.'!G20:G23</t>
  </si>
  <si>
    <t>2.8.'!G25</t>
  </si>
  <si>
    <t>2.8.'!G27</t>
  </si>
  <si>
    <t>2.8.'!G29</t>
  </si>
  <si>
    <t>2.8.'!D64:H65</t>
  </si>
  <si>
    <t>2.8.'!D67:H67</t>
  </si>
  <si>
    <t>Excel 97-2003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</si>
  <si>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ул. 40 ЛЕТ ОКТЯБРЯ, д. 53                                                                                                                                                     за 2015  год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</si>
</sst>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30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74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24" borderId="17" xfId="0" applyNumberFormat="1" applyFont="1" applyFill="1" applyBorder="1" applyAlignment="1">
      <alignment/>
    </xf>
    <xf numFmtId="0" fontId="4" fillId="24" borderId="24" xfId="0" applyFont="1" applyFill="1" applyBorder="1" applyAlignment="1">
      <alignment wrapText="1"/>
    </xf>
    <xf numFmtId="0" fontId="4" fillId="24" borderId="10" xfId="0" applyFont="1" applyFill="1" applyBorder="1" applyAlignment="1">
      <alignment wrapText="1"/>
    </xf>
    <xf numFmtId="2" fontId="4" fillId="25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24" borderId="31" xfId="0" applyFont="1" applyFill="1" applyBorder="1" applyAlignment="1">
      <alignment wrapText="1"/>
    </xf>
    <xf numFmtId="0" fontId="4" fillId="24" borderId="11" xfId="0" applyFont="1" applyFill="1" applyBorder="1" applyAlignment="1">
      <alignment wrapText="1"/>
    </xf>
    <xf numFmtId="0" fontId="4" fillId="24" borderId="27" xfId="0" applyFont="1" applyFill="1" applyBorder="1" applyAlignment="1">
      <alignment wrapText="1"/>
    </xf>
    <xf numFmtId="0" fontId="4" fillId="24" borderId="15" xfId="0" applyFont="1" applyFill="1" applyBorder="1" applyAlignment="1">
      <alignment wrapText="1"/>
    </xf>
    <xf numFmtId="0" fontId="4" fillId="24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24" borderId="10" xfId="0" applyFont="1" applyFill="1" applyBorder="1" applyAlignment="1">
      <alignment horizontal="center" vertical="top" wrapText="1"/>
    </xf>
    <xf numFmtId="0" fontId="0" fillId="25" borderId="10" xfId="0" applyFont="1" applyFill="1" applyBorder="1" applyAlignment="1">
      <alignment vertical="top" wrapText="1"/>
    </xf>
    <xf numFmtId="0" fontId="4" fillId="25" borderId="10" xfId="0" applyFont="1" applyFill="1" applyBorder="1" applyAlignment="1">
      <alignment wrapText="1"/>
    </xf>
    <xf numFmtId="0" fontId="4" fillId="25" borderId="15" xfId="0" applyFont="1" applyFill="1" applyBorder="1" applyAlignment="1">
      <alignment wrapText="1"/>
    </xf>
    <xf numFmtId="0" fontId="4" fillId="25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24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24" borderId="18" xfId="0" applyNumberFormat="1" applyFont="1" applyFill="1" applyBorder="1" applyAlignment="1">
      <alignment horizontal="right" vertical="top" wrapText="1"/>
    </xf>
    <xf numFmtId="4" fontId="4" fillId="24" borderId="32" xfId="0" applyNumberFormat="1" applyFont="1" applyFill="1" applyBorder="1" applyAlignment="1">
      <alignment horizontal="right" vertical="top" wrapText="1"/>
    </xf>
    <xf numFmtId="4" fontId="4" fillId="25" borderId="24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25" borderId="18" xfId="0" applyNumberFormat="1" applyFont="1" applyFill="1" applyBorder="1" applyAlignment="1">
      <alignment horizontal="right" vertical="top" wrapText="1"/>
    </xf>
    <xf numFmtId="4" fontId="4" fillId="24" borderId="24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24" borderId="10" xfId="0" applyNumberFormat="1" applyFont="1" applyFill="1" applyBorder="1" applyAlignment="1">
      <alignment wrapText="1"/>
    </xf>
    <xf numFmtId="4" fontId="4" fillId="24" borderId="10" xfId="0" applyNumberFormat="1" applyFont="1" applyFill="1" applyBorder="1" applyAlignment="1">
      <alignment wrapText="1"/>
    </xf>
    <xf numFmtId="2" fontId="4" fillId="24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25" borderId="10" xfId="0" applyNumberFormat="1" applyFont="1" applyFill="1" applyBorder="1" applyAlignment="1">
      <alignment wrapText="1"/>
    </xf>
    <xf numFmtId="0" fontId="4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33" xfId="0" applyNumberFormat="1" applyBorder="1" applyAlignment="1">
      <alignment vertical="top" wrapText="1"/>
    </xf>
    <xf numFmtId="0" fontId="0" fillId="0" borderId="34" xfId="0" applyNumberFormat="1" applyBorder="1" applyAlignment="1">
      <alignment vertical="top" wrapText="1"/>
    </xf>
    <xf numFmtId="0" fontId="0" fillId="0" borderId="27" xfId="0" applyNumberFormat="1" applyBorder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34" xfId="0" applyNumberFormat="1" applyBorder="1" applyAlignment="1">
      <alignment horizontal="center" vertical="top" wrapText="1"/>
    </xf>
    <xf numFmtId="0" fontId="0" fillId="0" borderId="35" xfId="0" applyNumberFormat="1" applyBorder="1" applyAlignment="1">
      <alignment horizontal="center" vertical="top" wrapText="1"/>
    </xf>
    <xf numFmtId="0" fontId="1" fillId="0" borderId="0" xfId="42" applyNumberFormat="1" applyAlignment="1" applyProtection="1" quotePrefix="1">
      <alignment horizontal="center" vertical="top" wrapText="1"/>
      <protection/>
    </xf>
    <xf numFmtId="0" fontId="0" fillId="0" borderId="36" xfId="0" applyNumberFormat="1" applyBorder="1" applyAlignment="1">
      <alignment horizontal="center" vertical="top" wrapText="1"/>
    </xf>
    <xf numFmtId="0" fontId="0" fillId="0" borderId="24" xfId="0" applyNumberFormat="1" applyBorder="1" applyAlignment="1">
      <alignment horizontal="center" vertical="top" wrapText="1"/>
    </xf>
    <xf numFmtId="0" fontId="1" fillId="0" borderId="24" xfId="42" applyNumberFormat="1" applyBorder="1" applyAlignment="1" applyProtection="1" quotePrefix="1">
      <alignment horizontal="center" vertical="top" wrapText="1"/>
      <protection/>
    </xf>
    <xf numFmtId="0" fontId="0" fillId="0" borderId="31" xfId="0" applyNumberFormat="1" applyBorder="1" applyAlignment="1">
      <alignment horizontal="center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4" fillId="0" borderId="33" xfId="0" applyFont="1" applyBorder="1" applyAlignment="1">
      <alignment vertical="top" wrapText="1"/>
    </xf>
    <xf numFmtId="0" fontId="4" fillId="0" borderId="34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4" fillId="0" borderId="38" xfId="0" applyFont="1" applyBorder="1" applyAlignment="1">
      <alignment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4" fillId="0" borderId="37" xfId="0" applyFont="1" applyFill="1" applyBorder="1" applyAlignment="1">
      <alignment vertical="top" wrapText="1"/>
    </xf>
    <xf numFmtId="0" fontId="4" fillId="0" borderId="38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33" xfId="0" applyNumberFormat="1" applyFont="1" applyBorder="1" applyAlignment="1">
      <alignment horizontal="right" vertical="top" wrapText="1"/>
    </xf>
    <xf numFmtId="14" fontId="0" fillId="0" borderId="34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7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42" xfId="0" applyFont="1" applyFill="1" applyBorder="1" applyAlignment="1">
      <alignment horizontal="center" vertical="top" wrapText="1"/>
    </xf>
    <xf numFmtId="0" fontId="0" fillId="0" borderId="43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govor-1\temp\&#1044;&#1077;&#1093;&#1082;&#1072;&#1085;&#1086;&#1074;&#1072;\&#1056;&#1072;&#1089;&#1082;&#1088;&#1099;&#1090;&#1080;&#1077;%20&#1080;&#1085;&#1092;&#1086;&#1088;&#1084;&#1072;&#1094;&#1080;&#1080;%20&#1079;&#1072;%202015%20&#1075;\&#1057;&#1042;%20&#1084;&#1072;&#1088;&#1090;-&#1076;&#1077;&#1082;&#1072;&#1073;&#1088;&#1100;%202015\40%20&#1083;&#1077;&#1090;%20&#1054;&#1082;&#1090;&#1103;&#1073;&#1088;&#1103;\4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\Desktop\&#1056;&#1072;&#1089;&#1082;&#1088;&#1099;&#1090;&#1080;&#1077;%20&#1080;&#1085;&#1092;&#1086;&#1088;&#1084;&#1072;&#1094;&#1080;&#1080;%20&#1079;&#1072;%202015%20&#1075;\&#1057;&#1042;%20&#1084;&#1072;&#1088;&#1090;-&#1076;&#1077;&#1082;&#1072;&#1073;&#1088;&#1100;%202015\40%20&#1083;&#1077;&#1090;%20&#1054;&#1082;&#1090;&#1103;&#1073;&#1088;&#1103;\44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\Desktop\&#1056;&#1072;&#1089;&#1082;&#1088;&#1099;&#1090;&#1080;&#1077;%20&#1080;&#1085;&#1092;&#1086;&#1088;&#1084;&#1072;&#1094;&#1080;&#1080;%20&#1079;&#1072;%202015%20&#1075;\&#1057;&#1042;%20&#1084;&#1072;&#1088;&#1090;-&#1076;&#1077;&#1082;&#1072;&#1073;&#1088;&#1100;%202015\40%20&#1083;&#1077;&#1090;%20&#1054;&#1082;&#1090;&#1103;&#1073;&#1088;&#1103;\46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\Desktop\&#1056;&#1072;&#1089;&#1082;&#1088;&#1099;&#1090;&#1080;&#1077;%20&#1080;&#1085;&#1092;&#1086;&#1088;&#1084;&#1072;&#1094;&#1080;&#1080;%20&#1079;&#1072;%202015%20&#1075;\&#1057;&#1042;%20&#1084;&#1072;&#1088;&#1090;-&#1076;&#1077;&#1082;&#1072;&#1073;&#1088;&#1100;%202015\40%20&#1083;&#1077;&#1090;%20&#1054;&#1082;&#1090;&#1103;&#1073;&#1088;&#1103;\48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\Desktop\&#1056;&#1072;&#1089;&#1082;&#1088;&#1099;&#1090;&#1080;&#1077;%20&#1080;&#1085;&#1092;&#1086;&#1088;&#1084;&#1072;&#1094;&#1080;&#1080;%20&#1079;&#1072;%202015%20&#1075;\&#1057;&#1042;%20&#1084;&#1072;&#1088;&#1090;-&#1076;&#1077;&#1082;&#1072;&#1073;&#1088;&#1100;%202015\40%20&#1083;&#1077;&#1090;%20&#1054;&#1082;&#1090;&#1103;&#1073;&#1088;&#1103;\50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\Desktop\&#1056;&#1072;&#1089;&#1082;&#1088;&#1099;&#1090;&#1080;&#1077;%20&#1080;&#1085;&#1092;&#1086;&#1088;&#1084;&#1072;&#1094;&#1080;&#1080;%20&#1079;&#1072;%202015%20&#1075;\&#1057;&#1042;%20&#1084;&#1072;&#1088;&#1090;-&#1076;&#1077;&#1082;&#1072;&#1073;&#1088;&#1100;%202015\40%20&#1083;&#1077;&#1090;%20&#1054;&#1082;&#1090;&#1103;&#1073;&#1088;&#1103;\52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\Desktop\&#1056;&#1072;&#1089;&#1082;&#1088;&#1099;&#1090;&#1080;&#1077;%20&#1080;&#1085;&#1092;&#1086;&#1088;&#1084;&#1072;&#1094;&#1080;&#1080;%20&#1079;&#1072;%202015%20&#1075;\&#1057;&#1042;%20&#1084;&#1072;&#1088;&#1090;-&#1076;&#1077;&#1082;&#1072;&#1073;&#1088;&#1100;%202015\40%20&#1083;&#1077;&#1090;%20&#1054;&#1082;&#1090;&#1103;&#1073;&#1088;&#1103;\5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e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ge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age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age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age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age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age1"/>
    </sheetNames>
    <sheetDataSet>
      <sheetData sheetId="0">
        <row r="11">
          <cell r="C11">
            <v>56.75</v>
          </cell>
          <cell r="F11">
            <v>56.75</v>
          </cell>
          <cell r="H11">
            <v>0.31</v>
          </cell>
          <cell r="I11">
            <v>32.28</v>
          </cell>
        </row>
        <row r="12">
          <cell r="F12">
            <v>2253.6</v>
          </cell>
          <cell r="I12">
            <v>823.53</v>
          </cell>
        </row>
        <row r="14">
          <cell r="F14">
            <v>1718.22</v>
          </cell>
          <cell r="I14">
            <v>592.3</v>
          </cell>
        </row>
        <row r="16">
          <cell r="I16">
            <v>0.03</v>
          </cell>
        </row>
        <row r="18">
          <cell r="F18">
            <v>-636.72</v>
          </cell>
          <cell r="H18">
            <v>29.12</v>
          </cell>
          <cell r="I18">
            <v>1425.74</v>
          </cell>
        </row>
        <row r="19">
          <cell r="C19">
            <v>6396.14</v>
          </cell>
          <cell r="F19">
            <v>6396.15</v>
          </cell>
          <cell r="H19">
            <v>13.73</v>
          </cell>
          <cell r="I19">
            <v>11086.06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1"/>
  <sheetViews>
    <sheetView tabSelected="1" view="pageBreakPreview" zoomScaleSheetLayoutView="100" zoomScalePageLayoutView="0" workbookViewId="0" topLeftCell="A1">
      <selection activeCell="G30" sqref="G30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29" t="s">
        <v>193</v>
      </c>
      <c r="B1" s="129"/>
      <c r="C1" s="129"/>
      <c r="D1" s="129"/>
      <c r="E1" s="129"/>
      <c r="F1" s="129"/>
      <c r="G1" s="129"/>
      <c r="H1" s="129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38"/>
      <c r="E3" s="139"/>
      <c r="F3" s="140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30"/>
      <c r="E4" s="131"/>
      <c r="F4" s="132"/>
      <c r="G4" s="10">
        <v>42460</v>
      </c>
      <c r="H4" s="5"/>
    </row>
    <row r="5" spans="1:8" ht="26.25" thickBot="1">
      <c r="A5" s="4" t="s">
        <v>9</v>
      </c>
      <c r="B5" s="4" t="s">
        <v>10</v>
      </c>
      <c r="C5" s="3"/>
      <c r="D5" s="133"/>
      <c r="E5" s="134"/>
      <c r="F5" s="135"/>
      <c r="G5" s="35">
        <v>42005</v>
      </c>
      <c r="H5" s="35"/>
    </row>
    <row r="6" spans="1:8" ht="26.25" thickBot="1">
      <c r="A6" s="4" t="s">
        <v>11</v>
      </c>
      <c r="B6" s="4" t="s">
        <v>12</v>
      </c>
      <c r="C6" s="3"/>
      <c r="D6" s="136"/>
      <c r="E6" s="113"/>
      <c r="F6" s="137"/>
      <c r="G6" s="36">
        <v>42369</v>
      </c>
      <c r="H6" s="5"/>
    </row>
    <row r="7" spans="1:8" ht="38.25" customHeight="1" thickBot="1">
      <c r="A7" s="116" t="s">
        <v>13</v>
      </c>
      <c r="B7" s="117"/>
      <c r="C7" s="117"/>
      <c r="D7" s="118"/>
      <c r="E7" s="118"/>
      <c r="F7" s="118"/>
      <c r="G7" s="117"/>
      <c r="H7" s="119"/>
    </row>
    <row r="8" spans="1:8" ht="33" customHeight="1" thickBot="1">
      <c r="A8" s="40" t="s">
        <v>0</v>
      </c>
      <c r="B8" s="39" t="s">
        <v>1</v>
      </c>
      <c r="C8" s="41" t="s">
        <v>2</v>
      </c>
      <c r="D8" s="141" t="s">
        <v>3</v>
      </c>
      <c r="E8" s="142"/>
      <c r="F8" s="143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56" t="s">
        <v>15</v>
      </c>
      <c r="E9" s="139"/>
      <c r="F9" s="157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56" t="s">
        <v>18</v>
      </c>
      <c r="E10" s="139"/>
      <c r="F10" s="157"/>
      <c r="G10" s="63">
        <v>1462.99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56" t="s">
        <v>20</v>
      </c>
      <c r="E11" s="139"/>
      <c r="F11" s="157"/>
      <c r="G11" s="90">
        <f>2474.02+2093.43+2761.67+2535.81</f>
        <v>9864.93</v>
      </c>
      <c r="H11" s="49"/>
    </row>
    <row r="12" spans="1:8" ht="51.75" customHeight="1" thickBot="1">
      <c r="A12" s="4" t="s">
        <v>21</v>
      </c>
      <c r="B12" s="75" t="s">
        <v>22</v>
      </c>
      <c r="C12" s="3" t="s">
        <v>16</v>
      </c>
      <c r="D12" s="161" t="s">
        <v>23</v>
      </c>
      <c r="E12" s="162"/>
      <c r="F12" s="163"/>
      <c r="G12" s="91">
        <f>G13+G14+G20+G21+G22+G23+G31</f>
        <v>4913.459999999999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22" t="s">
        <v>26</v>
      </c>
      <c r="E13" s="123"/>
      <c r="F13" s="127"/>
      <c r="G13" s="65">
        <f>0</f>
        <v>0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22" t="s">
        <v>29</v>
      </c>
      <c r="E14" s="123"/>
      <c r="F14" s="127"/>
      <c r="G14" s="92">
        <f>450.72+'[7]Page1'!$F$12</f>
        <v>2704.3199999999997</v>
      </c>
      <c r="H14" s="5"/>
    </row>
    <row r="15" spans="1:8" ht="26.25" customHeight="1" thickBot="1">
      <c r="A15" s="4"/>
      <c r="B15" s="6"/>
      <c r="C15" s="3" t="s">
        <v>16</v>
      </c>
      <c r="D15" s="122" t="s">
        <v>156</v>
      </c>
      <c r="E15" s="123"/>
      <c r="F15" s="127"/>
      <c r="G15" s="93">
        <f>'[7]Page1'!$I$12</f>
        <v>823.53</v>
      </c>
      <c r="H15" s="5"/>
    </row>
    <row r="16" spans="1:8" ht="13.5" customHeight="1" thickBot="1">
      <c r="A16" s="4"/>
      <c r="B16" s="6"/>
      <c r="C16" s="3" t="s">
        <v>16</v>
      </c>
      <c r="D16" s="122" t="s">
        <v>157</v>
      </c>
      <c r="E16" s="123"/>
      <c r="F16" s="127"/>
      <c r="G16" s="94">
        <f>2535.81+G14-G15</f>
        <v>4416.599999999999</v>
      </c>
      <c r="H16" s="49"/>
    </row>
    <row r="17" spans="1:8" ht="13.5" customHeight="1" thickBot="1">
      <c r="A17" s="4"/>
      <c r="B17" s="6"/>
      <c r="C17" s="3" t="s">
        <v>16</v>
      </c>
      <c r="D17" s="122" t="s">
        <v>158</v>
      </c>
      <c r="E17" s="123"/>
      <c r="F17" s="127"/>
      <c r="G17" s="65">
        <v>0</v>
      </c>
      <c r="H17" s="5"/>
    </row>
    <row r="18" spans="1:8" ht="24.75" customHeight="1" thickBot="1">
      <c r="A18" s="4"/>
      <c r="B18" s="6"/>
      <c r="C18" s="3" t="s">
        <v>16</v>
      </c>
      <c r="D18" s="122" t="s">
        <v>18</v>
      </c>
      <c r="E18" s="123"/>
      <c r="F18" s="127"/>
      <c r="G18" s="14">
        <f>G10</f>
        <v>1462.99</v>
      </c>
      <c r="H18" s="5"/>
    </row>
    <row r="19" spans="1:8" ht="27" customHeight="1" thickBot="1">
      <c r="A19" s="4"/>
      <c r="B19" s="6"/>
      <c r="C19" s="3" t="s">
        <v>16</v>
      </c>
      <c r="D19" s="122" t="s">
        <v>55</v>
      </c>
      <c r="E19" s="123"/>
      <c r="F19" s="127"/>
      <c r="G19" s="73">
        <f>G18+G15-G17</f>
        <v>2286.52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64" t="s">
        <v>32</v>
      </c>
      <c r="E20" s="165"/>
      <c r="F20" s="166"/>
      <c r="G20" s="65">
        <f>636.72+('[7]Page1'!$F$18)</f>
        <v>0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56" t="s">
        <v>151</v>
      </c>
      <c r="E21" s="139"/>
      <c r="F21" s="157"/>
      <c r="G21" s="64">
        <f>490.92+'[7]Page1'!$F$14</f>
        <v>2209.14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56" t="s">
        <v>152</v>
      </c>
      <c r="E22" s="139"/>
      <c r="F22" s="157"/>
      <c r="G22" s="64">
        <v>0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58" t="s">
        <v>153</v>
      </c>
      <c r="E23" s="159"/>
      <c r="F23" s="160"/>
      <c r="G23" s="64">
        <f>0</f>
        <v>0</v>
      </c>
      <c r="H23" s="5"/>
    </row>
    <row r="24" spans="1:8" ht="26.25" customHeight="1" thickBot="1">
      <c r="A24" s="4" t="s">
        <v>42</v>
      </c>
      <c r="B24" s="75" t="s">
        <v>34</v>
      </c>
      <c r="C24" s="3" t="s">
        <v>16</v>
      </c>
      <c r="D24" s="156" t="s">
        <v>35</v>
      </c>
      <c r="E24" s="139"/>
      <c r="F24" s="157"/>
      <c r="G24" s="87">
        <f>G25+G26+G27+G28+G29+G30</f>
        <v>3440.28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61" t="s">
        <v>38</v>
      </c>
      <c r="E25" s="162"/>
      <c r="F25" s="163"/>
      <c r="G25" s="82">
        <f>153.24+416.32+'[7]Page1'!$I$14+'[7]Page1'!$I$12+'[7]Page1'!$I$18+'[7]Page1'!$I$16</f>
        <v>3411.1600000000003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22" t="s">
        <v>41</v>
      </c>
      <c r="E26" s="123"/>
      <c r="F26" s="127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22" t="s">
        <v>44</v>
      </c>
      <c r="E27" s="123"/>
      <c r="F27" s="127"/>
      <c r="G27" s="82">
        <v>0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22" t="s">
        <v>47</v>
      </c>
      <c r="E28" s="123"/>
      <c r="F28" s="127"/>
      <c r="G28" s="96">
        <f>G30</f>
        <v>0</v>
      </c>
      <c r="H28" s="55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22" t="s">
        <v>124</v>
      </c>
      <c r="E29" s="123"/>
      <c r="F29" s="127"/>
      <c r="G29" s="70">
        <f>'[7]Page1'!$H$18</f>
        <v>29.12</v>
      </c>
      <c r="H29" s="83"/>
      <c r="I29" s="79"/>
    </row>
    <row r="30" spans="1:9" ht="13.5" customHeight="1" thickBot="1">
      <c r="A30" s="4"/>
      <c r="B30" s="13"/>
      <c r="C30" s="3"/>
      <c r="D30" s="122" t="s">
        <v>166</v>
      </c>
      <c r="E30" s="123"/>
      <c r="F30" s="123"/>
      <c r="G30" s="89">
        <f>G32-G33-(G31-G32)</f>
        <v>0</v>
      </c>
      <c r="H30" s="84"/>
      <c r="I30" s="79"/>
    </row>
    <row r="31" spans="1:9" ht="13.5" customHeight="1" thickBot="1">
      <c r="A31" s="4"/>
      <c r="B31" s="13"/>
      <c r="C31" s="3"/>
      <c r="D31" s="122" t="s">
        <v>174</v>
      </c>
      <c r="E31" s="123"/>
      <c r="F31" s="123"/>
      <c r="G31" s="85">
        <v>0</v>
      </c>
      <c r="H31" s="84"/>
      <c r="I31" s="79"/>
    </row>
    <row r="32" spans="1:10" ht="13.5" customHeight="1" thickBot="1">
      <c r="A32" s="4"/>
      <c r="B32" s="13"/>
      <c r="C32" s="3"/>
      <c r="D32" s="122" t="s">
        <v>175</v>
      </c>
      <c r="E32" s="123"/>
      <c r="F32" s="123"/>
      <c r="G32" s="85">
        <v>0</v>
      </c>
      <c r="H32" s="84"/>
      <c r="I32" s="95"/>
      <c r="J32" t="s">
        <v>173</v>
      </c>
    </row>
    <row r="33" spans="1:9" ht="13.5" customHeight="1" thickBot="1">
      <c r="A33" s="4"/>
      <c r="B33" s="13"/>
      <c r="C33" s="3"/>
      <c r="D33" s="122" t="s">
        <v>177</v>
      </c>
      <c r="E33" s="123"/>
      <c r="F33" s="123"/>
      <c r="G33" s="86">
        <v>0</v>
      </c>
      <c r="H33" s="84"/>
      <c r="I33" s="79"/>
    </row>
    <row r="34" spans="1:9" ht="13.5" customHeight="1" thickBot="1">
      <c r="A34" s="4"/>
      <c r="B34" s="13"/>
      <c r="C34" s="3"/>
      <c r="D34" s="122" t="s">
        <v>176</v>
      </c>
      <c r="E34" s="123"/>
      <c r="F34" s="123"/>
      <c r="G34" s="86">
        <v>0</v>
      </c>
      <c r="H34" s="84"/>
      <c r="I34" s="79"/>
    </row>
    <row r="35" spans="1:8" ht="35.25" customHeight="1" thickBot="1">
      <c r="A35" s="4" t="s">
        <v>56</v>
      </c>
      <c r="B35" s="75" t="s">
        <v>51</v>
      </c>
      <c r="C35" s="3" t="s">
        <v>16</v>
      </c>
      <c r="D35" s="122" t="s">
        <v>51</v>
      </c>
      <c r="E35" s="123"/>
      <c r="F35" s="127"/>
      <c r="G35" s="66">
        <f>G24+G10</f>
        <v>4903.27</v>
      </c>
      <c r="H35" s="50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22" t="s">
        <v>53</v>
      </c>
      <c r="E36" s="123"/>
      <c r="F36" s="127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22" t="s">
        <v>55</v>
      </c>
      <c r="E37" s="123"/>
      <c r="F37" s="127"/>
      <c r="G37" s="73">
        <f>G19</f>
        <v>2286.52</v>
      </c>
      <c r="H37" s="47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22" t="s">
        <v>57</v>
      </c>
      <c r="E38" s="123"/>
      <c r="F38" s="127"/>
      <c r="G38" s="88">
        <f>G11+G12-G24</f>
        <v>11338.109999999999</v>
      </c>
      <c r="H38" s="49"/>
    </row>
    <row r="39" spans="1:8" ht="38.25" customHeight="1" thickBot="1">
      <c r="A39" s="120" t="s">
        <v>58</v>
      </c>
      <c r="B39" s="121"/>
      <c r="C39" s="121"/>
      <c r="D39" s="121"/>
      <c r="E39" s="121"/>
      <c r="F39" s="117"/>
      <c r="G39" s="121"/>
      <c r="H39" s="119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5" t="s">
        <v>135</v>
      </c>
      <c r="G40" s="46" t="s">
        <v>159</v>
      </c>
      <c r="H40" s="43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8" t="s">
        <v>160</v>
      </c>
      <c r="E41" s="52">
        <v>2.13</v>
      </c>
      <c r="F41" s="59" t="s">
        <v>136</v>
      </c>
      <c r="G41" s="60">
        <v>3810334293</v>
      </c>
      <c r="H41" s="61">
        <f>G17</f>
        <v>0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1" t="s">
        <v>161</v>
      </c>
      <c r="E42" s="74">
        <v>0</v>
      </c>
      <c r="F42" s="80" t="s">
        <v>136</v>
      </c>
      <c r="G42" s="60">
        <v>3810334293</v>
      </c>
      <c r="H42" s="61">
        <f>G13</f>
        <v>0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1" t="s">
        <v>134</v>
      </c>
      <c r="E43" s="52">
        <v>2.02</v>
      </c>
      <c r="F43" s="81" t="s">
        <v>137</v>
      </c>
      <c r="G43" s="60">
        <v>3848000155</v>
      </c>
      <c r="H43" s="61">
        <f>G20</f>
        <v>0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1" t="s">
        <v>134</v>
      </c>
      <c r="E44" s="52">
        <v>2.32</v>
      </c>
      <c r="F44" s="81" t="s">
        <v>138</v>
      </c>
      <c r="G44" s="60">
        <v>3837003965</v>
      </c>
      <c r="H44" s="61">
        <f>G21</f>
        <v>2209.14</v>
      </c>
    </row>
    <row r="45" spans="1:8" ht="68.25" thickBot="1">
      <c r="A45" s="15">
        <v>5</v>
      </c>
      <c r="B45" s="4" t="s">
        <v>129</v>
      </c>
      <c r="C45" s="3" t="s">
        <v>128</v>
      </c>
      <c r="D45" s="58" t="s">
        <v>160</v>
      </c>
      <c r="E45" s="52">
        <v>0.69</v>
      </c>
      <c r="F45" s="59" t="s">
        <v>139</v>
      </c>
      <c r="G45" s="60">
        <v>3848006622</v>
      </c>
      <c r="H45" s="61">
        <f>G22</f>
        <v>0</v>
      </c>
    </row>
    <row r="46" spans="1:8" ht="68.25" thickBot="1">
      <c r="A46" s="15">
        <v>6</v>
      </c>
      <c r="B46" s="16" t="s">
        <v>130</v>
      </c>
      <c r="C46" s="3" t="s">
        <v>128</v>
      </c>
      <c r="D46" s="58" t="s">
        <v>160</v>
      </c>
      <c r="E46" s="52">
        <v>4.33</v>
      </c>
      <c r="F46" s="62" t="s">
        <v>139</v>
      </c>
      <c r="G46" s="60">
        <v>3848006622</v>
      </c>
      <c r="H46" s="61">
        <f>G23</f>
        <v>0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44"/>
      <c r="G47" s="127"/>
      <c r="H47" s="61">
        <f>SUM(H41:H46)</f>
        <v>2209.14</v>
      </c>
    </row>
    <row r="48" spans="1:8" ht="19.5" customHeight="1" thickBot="1">
      <c r="A48" s="120" t="s">
        <v>64</v>
      </c>
      <c r="B48" s="121"/>
      <c r="C48" s="121"/>
      <c r="D48" s="121"/>
      <c r="E48" s="121"/>
      <c r="F48" s="121"/>
      <c r="G48" s="121"/>
      <c r="H48" s="128"/>
    </row>
    <row r="49" spans="1:8" ht="47.25" customHeight="1" thickBot="1">
      <c r="A49" s="51" t="s">
        <v>171</v>
      </c>
      <c r="B49" s="51" t="s">
        <v>66</v>
      </c>
      <c r="C49" s="52" t="s">
        <v>67</v>
      </c>
      <c r="D49" s="114" t="s">
        <v>141</v>
      </c>
      <c r="E49" s="115"/>
      <c r="F49" s="56">
        <v>0</v>
      </c>
      <c r="G49" s="51"/>
      <c r="H49" s="49"/>
    </row>
    <row r="50" spans="1:8" ht="45.75" customHeight="1" thickBot="1">
      <c r="A50" s="51" t="s">
        <v>65</v>
      </c>
      <c r="B50" s="51" t="s">
        <v>69</v>
      </c>
      <c r="C50" s="52" t="s">
        <v>67</v>
      </c>
      <c r="D50" s="114" t="s">
        <v>69</v>
      </c>
      <c r="E50" s="115"/>
      <c r="F50" s="56">
        <v>0</v>
      </c>
      <c r="G50" s="51"/>
      <c r="H50" s="49"/>
    </row>
    <row r="51" spans="1:8" ht="41.25" customHeight="1" thickBot="1">
      <c r="A51" s="51" t="s">
        <v>68</v>
      </c>
      <c r="B51" s="51" t="s">
        <v>71</v>
      </c>
      <c r="C51" s="52" t="s">
        <v>67</v>
      </c>
      <c r="D51" s="114" t="s">
        <v>71</v>
      </c>
      <c r="E51" s="115"/>
      <c r="F51" s="56">
        <v>0</v>
      </c>
      <c r="G51" s="51"/>
      <c r="H51" s="49"/>
    </row>
    <row r="52" spans="1:8" ht="37.5" customHeight="1" thickBot="1">
      <c r="A52" s="51" t="s">
        <v>70</v>
      </c>
      <c r="B52" s="51" t="s">
        <v>73</v>
      </c>
      <c r="C52" s="52" t="s">
        <v>16</v>
      </c>
      <c r="D52" s="114" t="s">
        <v>73</v>
      </c>
      <c r="E52" s="115"/>
      <c r="F52" s="56">
        <v>0</v>
      </c>
      <c r="G52" s="51"/>
      <c r="H52" s="49"/>
    </row>
    <row r="53" spans="1:8" ht="18.75" customHeight="1" thickBot="1">
      <c r="A53" s="124" t="s">
        <v>74</v>
      </c>
      <c r="B53" s="125"/>
      <c r="C53" s="125"/>
      <c r="D53" s="125"/>
      <c r="E53" s="125"/>
      <c r="F53" s="125"/>
      <c r="G53" s="125"/>
      <c r="H53" s="126"/>
    </row>
    <row r="54" spans="1:8" ht="42.75" customHeight="1" thickBot="1">
      <c r="A54" s="51" t="s">
        <v>72</v>
      </c>
      <c r="B54" s="51" t="s">
        <v>15</v>
      </c>
      <c r="C54" s="52" t="s">
        <v>16</v>
      </c>
      <c r="D54" s="114" t="s">
        <v>15</v>
      </c>
      <c r="E54" s="115"/>
      <c r="F54" s="56">
        <v>0</v>
      </c>
      <c r="G54" s="51"/>
      <c r="H54" s="49"/>
    </row>
    <row r="55" spans="1:8" ht="42" customHeight="1" thickBot="1">
      <c r="A55" s="51" t="s">
        <v>75</v>
      </c>
      <c r="B55" s="51" t="s">
        <v>18</v>
      </c>
      <c r="C55" s="52" t="s">
        <v>16</v>
      </c>
      <c r="D55" s="114" t="s">
        <v>18</v>
      </c>
      <c r="E55" s="115"/>
      <c r="F55" s="56">
        <v>0</v>
      </c>
      <c r="G55" s="51"/>
      <c r="H55" s="49"/>
    </row>
    <row r="56" spans="1:8" ht="48.75" customHeight="1" thickBot="1">
      <c r="A56" s="51" t="s">
        <v>76</v>
      </c>
      <c r="B56" s="51" t="s">
        <v>20</v>
      </c>
      <c r="C56" s="52" t="s">
        <v>16</v>
      </c>
      <c r="D56" s="114" t="s">
        <v>20</v>
      </c>
      <c r="E56" s="115"/>
      <c r="F56" s="56">
        <v>0</v>
      </c>
      <c r="G56" s="51"/>
      <c r="H56" s="49"/>
    </row>
    <row r="57" spans="1:8" ht="44.25" customHeight="1" thickBot="1">
      <c r="A57" s="51" t="s">
        <v>77</v>
      </c>
      <c r="B57" s="51" t="s">
        <v>53</v>
      </c>
      <c r="C57" s="52" t="s">
        <v>16</v>
      </c>
      <c r="D57" s="114" t="s">
        <v>53</v>
      </c>
      <c r="E57" s="115"/>
      <c r="F57" s="56">
        <v>0</v>
      </c>
      <c r="G57" s="51"/>
      <c r="H57" s="49"/>
    </row>
    <row r="58" spans="1:8" ht="42.75" customHeight="1" thickBot="1">
      <c r="A58" s="51" t="s">
        <v>78</v>
      </c>
      <c r="B58" s="51" t="s">
        <v>55</v>
      </c>
      <c r="C58" s="52" t="s">
        <v>16</v>
      </c>
      <c r="D58" s="114" t="s">
        <v>55</v>
      </c>
      <c r="E58" s="115"/>
      <c r="F58" s="56">
        <v>0</v>
      </c>
      <c r="G58" s="51"/>
      <c r="H58" s="49"/>
    </row>
    <row r="59" spans="1:8" ht="42" customHeight="1" thickBot="1">
      <c r="A59" s="53" t="s">
        <v>79</v>
      </c>
      <c r="B59" s="53" t="s">
        <v>57</v>
      </c>
      <c r="C59" s="54" t="s">
        <v>16</v>
      </c>
      <c r="D59" s="154" t="s">
        <v>57</v>
      </c>
      <c r="E59" s="155"/>
      <c r="F59" s="57">
        <f>D66+E66+F66+G66+H66</f>
        <v>-3752.100000000001</v>
      </c>
      <c r="G59" s="53"/>
      <c r="H59" s="55"/>
    </row>
    <row r="60" spans="1:8" ht="30" customHeight="1" thickBot="1">
      <c r="A60" s="19" t="s">
        <v>142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162</v>
      </c>
      <c r="E61" s="67" t="s">
        <v>163</v>
      </c>
      <c r="F61" s="22" t="s">
        <v>164</v>
      </c>
      <c r="G61" s="25" t="s">
        <v>165</v>
      </c>
      <c r="H61" s="42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4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76">
        <f>D64/1502.58</f>
        <v>0</v>
      </c>
      <c r="E63" s="76">
        <f>E64/117.48</f>
        <v>0</v>
      </c>
      <c r="F63" s="76">
        <f>F64/12</f>
        <v>616.5008333333333</v>
      </c>
      <c r="G63" s="77">
        <f>G64/18.26</f>
        <v>0</v>
      </c>
      <c r="H63" s="78">
        <f>H64/0.88</f>
        <v>76.80681818181819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5">
        <v>0</v>
      </c>
      <c r="E64" s="65">
        <v>0</v>
      </c>
      <c r="F64" s="65">
        <f>1001.86+'[7]Page1'!$F$19</f>
        <v>7398.009999999999</v>
      </c>
      <c r="G64" s="72">
        <v>0</v>
      </c>
      <c r="H64" s="68">
        <f>10.84+'[7]Page1'!$F$11</f>
        <v>67.59</v>
      </c>
      <c r="I64" s="48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5">
        <v>0</v>
      </c>
      <c r="E65" s="65">
        <v>0</v>
      </c>
      <c r="F65" s="65">
        <f>84.29+'[7]Page1'!$I$19+'[7]Page1'!$H$19</f>
        <v>11184.08</v>
      </c>
      <c r="G65" s="69">
        <v>0</v>
      </c>
      <c r="H65" s="69">
        <f>1.03+'[7]Page1'!$H$11+'[7]Page1'!$I$11</f>
        <v>33.620000000000005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6">
        <f>D64-D65</f>
        <v>0</v>
      </c>
      <c r="E66" s="76">
        <f>E64-E65</f>
        <v>0</v>
      </c>
      <c r="F66" s="76">
        <f>F64-F65</f>
        <v>-3786.0700000000006</v>
      </c>
      <c r="G66" s="78">
        <f>G64-G65</f>
        <v>0</v>
      </c>
      <c r="H66" s="78">
        <f>H64-H65</f>
        <v>33.97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70">
        <v>0</v>
      </c>
      <c r="E67" s="70">
        <v>0</v>
      </c>
      <c r="F67" s="71">
        <f>1115.98+'[7]Page1'!$C$19</f>
        <v>7512.120000000001</v>
      </c>
      <c r="G67" s="71">
        <v>0</v>
      </c>
      <c r="H67" s="71">
        <f>'[7]Page1'!$C$11</f>
        <v>56.75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0</v>
      </c>
      <c r="E68" s="44">
        <f>E67-E64</f>
        <v>0</v>
      </c>
      <c r="F68" s="44">
        <f>F67-F64</f>
        <v>114.11000000000149</v>
      </c>
      <c r="G68" s="44">
        <f>G67-G64</f>
        <v>0</v>
      </c>
      <c r="H68" s="44">
        <f>H67-H64</f>
        <v>-10.840000000000003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48" t="s">
        <v>145</v>
      </c>
      <c r="E69" s="149"/>
      <c r="F69" s="149"/>
      <c r="G69" s="149"/>
      <c r="H69" s="150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51" t="s">
        <v>145</v>
      </c>
      <c r="E70" s="152"/>
      <c r="F70" s="152"/>
      <c r="G70" s="152"/>
      <c r="H70" s="153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20" t="s">
        <v>101</v>
      </c>
      <c r="B72" s="121"/>
      <c r="C72" s="121"/>
      <c r="D72" s="121"/>
      <c r="E72" s="121"/>
      <c r="F72" s="121"/>
      <c r="G72" s="121"/>
      <c r="H72" s="128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122"/>
      <c r="F73" s="123"/>
      <c r="G73" s="127"/>
      <c r="H73" s="26">
        <v>0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122"/>
      <c r="F74" s="123"/>
      <c r="G74" s="127"/>
      <c r="H74" s="26">
        <v>0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122"/>
      <c r="F75" s="123"/>
      <c r="G75" s="127"/>
      <c r="H75" s="26">
        <v>0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51"/>
      <c r="F76" s="152"/>
      <c r="G76" s="153"/>
      <c r="H76" s="26">
        <f>D68+E68+F68+G68+H68</f>
        <v>103.27000000000149</v>
      </c>
    </row>
    <row r="77" spans="1:8" ht="25.5" customHeight="1" thickBot="1">
      <c r="A77" s="120" t="s">
        <v>107</v>
      </c>
      <c r="B77" s="121"/>
      <c r="C77" s="121"/>
      <c r="D77" s="121"/>
      <c r="E77" s="121"/>
      <c r="F77" s="121"/>
      <c r="G77" s="121"/>
      <c r="H77" s="128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122"/>
      <c r="F78" s="123"/>
      <c r="G78" s="127"/>
      <c r="H78" s="5"/>
    </row>
    <row r="79" spans="1:8" ht="26.25" thickBot="1">
      <c r="A79" s="4" t="s">
        <v>110</v>
      </c>
      <c r="B79" s="4" t="s">
        <v>111</v>
      </c>
      <c r="C79" s="3" t="s">
        <v>67</v>
      </c>
      <c r="D79" s="4" t="s">
        <v>111</v>
      </c>
      <c r="E79" s="171"/>
      <c r="F79" s="172"/>
      <c r="G79" s="173"/>
      <c r="H79" s="18"/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168" t="s">
        <v>167</v>
      </c>
      <c r="F80" s="169"/>
      <c r="G80" s="169"/>
      <c r="H80" s="170"/>
    </row>
    <row r="81" ht="12.75">
      <c r="A81" s="1"/>
    </row>
    <row r="82" ht="12.75">
      <c r="A82" s="1"/>
    </row>
    <row r="83" spans="1:8" ht="38.25" customHeight="1">
      <c r="A83" s="167" t="s">
        <v>172</v>
      </c>
      <c r="B83" s="167"/>
      <c r="C83" s="167"/>
      <c r="D83" s="167"/>
      <c r="E83" s="167"/>
      <c r="F83" s="167"/>
      <c r="G83" s="167"/>
      <c r="H83" s="167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7">
        <v>1</v>
      </c>
      <c r="B86" s="28" t="s">
        <v>67</v>
      </c>
      <c r="C86" s="145" t="s">
        <v>115</v>
      </c>
      <c r="D86" s="146"/>
      <c r="E86" s="147"/>
    </row>
    <row r="87" spans="1:5" ht="18.75" customHeight="1" thickBot="1">
      <c r="A87" s="29">
        <v>2</v>
      </c>
      <c r="B87" s="4" t="s">
        <v>116</v>
      </c>
      <c r="C87" s="145" t="s">
        <v>117</v>
      </c>
      <c r="D87" s="146"/>
      <c r="E87" s="147"/>
    </row>
    <row r="88" spans="1:5" ht="16.5" customHeight="1" thickBot="1">
      <c r="A88" s="29">
        <v>3</v>
      </c>
      <c r="B88" s="4" t="s">
        <v>118</v>
      </c>
      <c r="C88" s="145" t="s">
        <v>119</v>
      </c>
      <c r="D88" s="146"/>
      <c r="E88" s="147"/>
    </row>
    <row r="89" spans="1:5" ht="13.5" thickBot="1">
      <c r="A89" s="29">
        <v>4</v>
      </c>
      <c r="B89" s="4" t="s">
        <v>16</v>
      </c>
      <c r="C89" s="145" t="s">
        <v>120</v>
      </c>
      <c r="D89" s="146"/>
      <c r="E89" s="147"/>
    </row>
    <row r="90" spans="1:5" ht="24" customHeight="1" thickBot="1">
      <c r="A90" s="29">
        <v>5</v>
      </c>
      <c r="B90" s="4" t="s">
        <v>86</v>
      </c>
      <c r="C90" s="145" t="s">
        <v>121</v>
      </c>
      <c r="D90" s="146"/>
      <c r="E90" s="147"/>
    </row>
    <row r="91" spans="1:5" ht="21" customHeight="1" thickBot="1">
      <c r="A91" s="30">
        <v>6</v>
      </c>
      <c r="B91" s="31" t="s">
        <v>122</v>
      </c>
      <c r="C91" s="145" t="s">
        <v>123</v>
      </c>
      <c r="D91" s="146"/>
      <c r="E91" s="147"/>
    </row>
  </sheetData>
  <sheetProtection/>
  <mergeCells count="69"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2.75">
      <c r="B1" s="97" t="s">
        <v>178</v>
      </c>
      <c r="C1" s="97"/>
      <c r="D1" s="104"/>
      <c r="E1" s="104"/>
      <c r="F1" s="104"/>
    </row>
    <row r="2" spans="2:6" ht="12.75">
      <c r="B2" s="97" t="s">
        <v>179</v>
      </c>
      <c r="C2" s="97"/>
      <c r="D2" s="104"/>
      <c r="E2" s="104"/>
      <c r="F2" s="104"/>
    </row>
    <row r="3" spans="2:6" ht="12.75">
      <c r="B3" s="98"/>
      <c r="C3" s="98"/>
      <c r="D3" s="105"/>
      <c r="E3" s="105"/>
      <c r="F3" s="105"/>
    </row>
    <row r="4" spans="2:6" ht="51">
      <c r="B4" s="98" t="s">
        <v>180</v>
      </c>
      <c r="C4" s="98"/>
      <c r="D4" s="105"/>
      <c r="E4" s="105"/>
      <c r="F4" s="105"/>
    </row>
    <row r="5" spans="2:6" ht="12.75">
      <c r="B5" s="98"/>
      <c r="C5" s="98"/>
      <c r="D5" s="105"/>
      <c r="E5" s="105"/>
      <c r="F5" s="105"/>
    </row>
    <row r="6" spans="2:6" ht="25.5">
      <c r="B6" s="97" t="s">
        <v>181</v>
      </c>
      <c r="C6" s="97"/>
      <c r="D6" s="104"/>
      <c r="E6" s="104" t="s">
        <v>182</v>
      </c>
      <c r="F6" s="104" t="s">
        <v>183</v>
      </c>
    </row>
    <row r="7" spans="2:6" ht="13.5" thickBot="1">
      <c r="B7" s="98"/>
      <c r="C7" s="98"/>
      <c r="D7" s="105"/>
      <c r="E7" s="105"/>
      <c r="F7" s="105"/>
    </row>
    <row r="8" spans="2:6" ht="51">
      <c r="B8" s="99" t="s">
        <v>184</v>
      </c>
      <c r="C8" s="100"/>
      <c r="D8" s="106"/>
      <c r="E8" s="106">
        <v>25</v>
      </c>
      <c r="F8" s="107"/>
    </row>
    <row r="9" spans="2:6" ht="12.75">
      <c r="B9" s="101"/>
      <c r="C9" s="98"/>
      <c r="D9" s="105"/>
      <c r="E9" s="108" t="s">
        <v>185</v>
      </c>
      <c r="F9" s="109" t="s">
        <v>192</v>
      </c>
    </row>
    <row r="10" spans="2:6" ht="12.75">
      <c r="B10" s="101"/>
      <c r="C10" s="98"/>
      <c r="D10" s="105"/>
      <c r="E10" s="108" t="s">
        <v>186</v>
      </c>
      <c r="F10" s="109"/>
    </row>
    <row r="11" spans="2:6" ht="12.75">
      <c r="B11" s="101"/>
      <c r="C11" s="98"/>
      <c r="D11" s="105"/>
      <c r="E11" s="108" t="s">
        <v>187</v>
      </c>
      <c r="F11" s="109"/>
    </row>
    <row r="12" spans="2:6" ht="12.75">
      <c r="B12" s="101"/>
      <c r="C12" s="98"/>
      <c r="D12" s="105"/>
      <c r="E12" s="108" t="s">
        <v>188</v>
      </c>
      <c r="F12" s="109"/>
    </row>
    <row r="13" spans="2:6" ht="12.75">
      <c r="B13" s="101"/>
      <c r="C13" s="98"/>
      <c r="D13" s="105"/>
      <c r="E13" s="108" t="s">
        <v>189</v>
      </c>
      <c r="F13" s="109"/>
    </row>
    <row r="14" spans="2:6" ht="12.75">
      <c r="B14" s="101"/>
      <c r="C14" s="98"/>
      <c r="D14" s="105"/>
      <c r="E14" s="108" t="s">
        <v>190</v>
      </c>
      <c r="F14" s="109"/>
    </row>
    <row r="15" spans="2:6" ht="13.5" thickBot="1">
      <c r="B15" s="102"/>
      <c r="C15" s="103"/>
      <c r="D15" s="110"/>
      <c r="E15" s="111" t="s">
        <v>191</v>
      </c>
      <c r="F15" s="112"/>
    </row>
    <row r="16" spans="2:6" ht="12.75">
      <c r="B16" s="98"/>
      <c r="C16" s="98"/>
      <c r="D16" s="105"/>
      <c r="E16" s="105"/>
      <c r="F16" s="105"/>
    </row>
  </sheetData>
  <sheetProtection/>
  <hyperlinks>
    <hyperlink ref="E9" location="'2.8.'!G13:G15" display="'2.8.'!G13:G15"/>
    <hyperlink ref="E10" location="'2.8.'!G20:G23" display="'2.8.'!G20:G23"/>
    <hyperlink ref="E11" location="'2.8.'!G25" display="'2.8.'!G25"/>
    <hyperlink ref="E12" location="'2.8.'!G27" display="'2.8.'!G27"/>
    <hyperlink ref="E13" location="'2.8.'!G29" display="'2.8.'!G29"/>
    <hyperlink ref="E14" location="'2.8.'!D64:H65" display="'2.8.'!D64:H65"/>
    <hyperlink ref="E15" location="'2.8.'!D67:H67" display="'2.8.'!D67:H67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2016-02-29T09:28:14Z</cp:lastPrinted>
  <dcterms:created xsi:type="dcterms:W3CDTF">1996-10-08T23:32:33Z</dcterms:created>
  <dcterms:modified xsi:type="dcterms:W3CDTF">2016-03-21T05:09:46Z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