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<sst xmlns="http://schemas.openxmlformats.org/spreadsheetml/2006/main" count="291" uniqueCount="186">
  <si>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</si>
  <si>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</si>
  <si>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</si>
  <si>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</si>
  <si>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</si>
  <si>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</si>
  <si>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</si>
  <si>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</si>
  <si>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</si>
  <si>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</si>
  <si>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</si>
  <si>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</si>
  <si>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</si>
  <si>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</si>
  <si>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</si>
  <si>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</si>
  <si>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</si>
  <si>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</si>
  <si>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</si>
  <si>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</si>
  <si>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</si>
  <si>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</si>
  <si>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</si>
  <si>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</si>
  <si>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</si>
  <si>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</si>
  <si>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</si>
  <si>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</si>
  <si>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</si>
  <si>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</si>
  <si>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</si>
  <si>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</si>
  <si>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</si>
  <si>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</si>
  <si>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</si>
  <si>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</si>
  <si>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</si>
  <si>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</si>
  <si>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</si>
  <si>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</si>
  <si>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</si>
  <si>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</si>
  <si>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</si>
  <si>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</si>
  <si>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</si>
  <si>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</si>
  <si>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</si>
  <si>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</si>
  <si>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</si>
  <si>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</si>
  <si>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</si>
  <si>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</si>
  <si>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</si>
  <si>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</si>
  <si>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</si>
  <si>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</si>
  <si>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</si>
  <si>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</si>
  <si>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</si>
  <si>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</si>
  <si>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</si>
  <si>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</si>
  <si>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</si>
  <si>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</si>
  <si>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</si>
  <si>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</si>
  <si>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</si>
  <si>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</si>
  <si>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</si>
  <si>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</si>
  <si>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</si>
  <si>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</si>
  <si>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</si>
  <si>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</si>
  <si>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</si>
  <si>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</si>
  <si>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</si>
  <si>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</si>
  <si>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</si>
  <si>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</si>
  <si>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</si>
  <si>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</si>
  <si>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</si>
  <si>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</si>
  <si>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</si>
  <si>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</si>
  <si>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</si>
  <si>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</si>
  <si>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</si>
  <si>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</si>
  <si>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</si>
  <si>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</si>
  <si>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</si>
  <si>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</si>
  <si>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</si>
  <si>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</si>
  <si>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</si>
  <si>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</si>
  <si>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</si>
  <si>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</si>
  <si>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</si>
  <si>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</si>
  <si>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</si>
  <si>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</si>
  <si>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</si>
  <si>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</si>
  <si>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</si>
  <si>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</si>
  <si>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</si>
  <si>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</si>
  <si>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</si>
  <si>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</si>
  <si>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</si>
  <si>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</si>
  <si>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</si>
  <si>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</si>
  <si>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</si>
  <si>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</si>
  <si>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</si>
  <si>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</si>
  <si>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</si>
  <si>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</si>
  <si>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</si>
  <si>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</si>
  <si>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</si>
  <si>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</si>
  <si>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</si>
  <si>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</si>
  <si>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</si>
  <si>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</si>
  <si>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</si>
  <si>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</si>
  <si>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</si>
  <si>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</si>
  <si>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</si>
  <si>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</si>
  <si>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</si>
  <si>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</si>
  <si>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</si>
  <si>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</si>
  <si>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</si>
  <si>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</si>
  <si>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</si>
  <si>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</si>
  <si>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</si>
  <si>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</si>
  <si>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</si>
  <si>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</si>
  <si>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</si>
  <si>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</si>
  <si>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</si>
  <si>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</si>
  <si>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</si>
  <si>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</si>
  <si>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</si>
  <si>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</si>
  <si>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</si>
  <si>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</si>
  <si>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</si>
  <si>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</si>
  <si>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</si>
  <si>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</si>
  <si>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</si>
  <si>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</si>
  <si>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</si>
  <si>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</si>
  <si>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</si>
  <si>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</si>
  <si>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</si>
  <si>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</si>
  <si>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</si>
  <si>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</si>
  <si>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</si>
  <si>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</si>
  <si>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</si>
  <si>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</si>
  <si>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</si>
  <si>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</si>
  <si>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ГВС повышающий коэффициент</t>
  </si>
  <si>
    <t>ХВС повышающий коэффициент</t>
  </si>
  <si>
    <t>Оплачено</t>
  </si>
  <si>
    <t>Начислено</t>
  </si>
  <si>
    <t>Наименование</t>
  </si>
  <si>
    <t>Повышающие коэффициенты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</si>
  <si>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40                                                                                                                                                                         за 2016  год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</si>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</sst>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33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3">
          <cell r="X23">
            <v>96.84000000000002</v>
          </cell>
          <cell r="Z23">
            <v>202.87999999999997</v>
          </cell>
        </row>
        <row r="24">
          <cell r="Z24">
            <v>-94.29999999999998</v>
          </cell>
        </row>
        <row r="25">
          <cell r="Z25">
            <v>-31.979999999999997</v>
          </cell>
        </row>
        <row r="26">
          <cell r="U26">
            <v>-114.45</v>
          </cell>
          <cell r="X26">
            <v>5404.02</v>
          </cell>
          <cell r="Z26">
            <v>12338.070000000002</v>
          </cell>
        </row>
        <row r="28">
          <cell r="S28">
            <v>308.73</v>
          </cell>
          <cell r="X28">
            <v>2823.1800000000003</v>
          </cell>
          <cell r="Z28">
            <v>2864.2400000000002</v>
          </cell>
        </row>
        <row r="29">
          <cell r="S29">
            <v>1935.49</v>
          </cell>
          <cell r="X29">
            <v>18526.76</v>
          </cell>
          <cell r="Z29">
            <v>18412.2</v>
          </cell>
        </row>
        <row r="30">
          <cell r="Z30">
            <v>837.75</v>
          </cell>
        </row>
        <row r="31">
          <cell r="Z31">
            <v>7.6800000000000015</v>
          </cell>
        </row>
        <row r="32">
          <cell r="Z32">
            <v>6143.999999999999</v>
          </cell>
        </row>
        <row r="33">
          <cell r="U33">
            <v>2874.35</v>
          </cell>
          <cell r="X33">
            <v>4650.36</v>
          </cell>
          <cell r="Z33">
            <v>6187.139999999999</v>
          </cell>
        </row>
        <row r="34">
          <cell r="U34">
            <v>588.1500000000001</v>
          </cell>
          <cell r="X34">
            <v>951.5400000000001</v>
          </cell>
          <cell r="Z34">
            <v>1266.0300000000002</v>
          </cell>
        </row>
        <row r="35">
          <cell r="U35">
            <v>-5812.76</v>
          </cell>
          <cell r="X35">
            <v>18056.91</v>
          </cell>
          <cell r="Z35">
            <v>18164.359999999997</v>
          </cell>
        </row>
        <row r="37">
          <cell r="U37">
            <v>90.91</v>
          </cell>
          <cell r="X37">
            <v>137.78</v>
          </cell>
          <cell r="Z37">
            <v>180.36000000000004</v>
          </cell>
        </row>
        <row r="38">
          <cell r="U38">
            <v>18.6</v>
          </cell>
          <cell r="X38">
            <v>28.2</v>
          </cell>
          <cell r="Z38">
            <v>36.89000000000001</v>
          </cell>
        </row>
        <row r="39">
          <cell r="U39">
            <v>-222.87</v>
          </cell>
          <cell r="X39">
            <v>572.14</v>
          </cell>
          <cell r="Z39">
            <v>441.34000000000003</v>
          </cell>
        </row>
        <row r="40">
          <cell r="U40">
            <v>-9.77</v>
          </cell>
          <cell r="X40">
            <v>197716.97999999998</v>
          </cell>
          <cell r="Z40">
            <v>202334.18999999997</v>
          </cell>
        </row>
        <row r="41">
          <cell r="S41">
            <v>0.88</v>
          </cell>
          <cell r="Z41">
            <v>0.84</v>
          </cell>
        </row>
        <row r="42">
          <cell r="X42">
            <v>344.3</v>
          </cell>
          <cell r="Z42">
            <v>264.76</v>
          </cell>
        </row>
        <row r="43">
          <cell r="Z43">
            <v>46.709999999999994</v>
          </cell>
        </row>
        <row r="44">
          <cell r="Z44">
            <v>7.68</v>
          </cell>
        </row>
        <row r="45">
          <cell r="U45">
            <v>0</v>
          </cell>
          <cell r="X45">
            <v>167.1</v>
          </cell>
          <cell r="Z45">
            <v>95.90999999999998</v>
          </cell>
        </row>
        <row r="46">
          <cell r="Z46">
            <v>161.26999999999998</v>
          </cell>
        </row>
        <row r="47">
          <cell r="Z47">
            <v>35.94</v>
          </cell>
        </row>
        <row r="48">
          <cell r="U48">
            <v>-240.99999999999997</v>
          </cell>
          <cell r="X48">
            <v>8256.09</v>
          </cell>
          <cell r="Z48">
            <v>7899.990000000001</v>
          </cell>
        </row>
        <row r="49">
          <cell r="Z49">
            <v>17.76</v>
          </cell>
        </row>
        <row r="50">
          <cell r="S50">
            <v>887.86</v>
          </cell>
          <cell r="X50">
            <v>8450.039999999999</v>
          </cell>
          <cell r="Z50">
            <v>8662.929999999998</v>
          </cell>
        </row>
        <row r="51">
          <cell r="S51">
            <v>3.63</v>
          </cell>
          <cell r="Z51">
            <v>3.4899999999999998</v>
          </cell>
        </row>
        <row r="52">
          <cell r="X52">
            <v>11633.859999999999</v>
          </cell>
          <cell r="Z52">
            <v>10489.939999999999</v>
          </cell>
        </row>
        <row r="53">
          <cell r="S53">
            <v>55.88</v>
          </cell>
          <cell r="Z53">
            <v>53.64</v>
          </cell>
        </row>
        <row r="54">
          <cell r="S54">
            <v>1884.4500000000003</v>
          </cell>
          <cell r="X54">
            <v>22137.000000000004</v>
          </cell>
          <cell r="Z54">
            <v>22669.330000000005</v>
          </cell>
        </row>
        <row r="55">
          <cell r="S55">
            <v>7.98</v>
          </cell>
          <cell r="Z55">
            <v>7.66</v>
          </cell>
        </row>
        <row r="56">
          <cell r="S56">
            <v>5.61</v>
          </cell>
          <cell r="Z56">
            <v>5.390000000000001</v>
          </cell>
        </row>
        <row r="57">
          <cell r="S57">
            <v>1.44</v>
          </cell>
          <cell r="Z57">
            <v>1.39</v>
          </cell>
        </row>
        <row r="58">
          <cell r="U58">
            <v>-133.07999999999998</v>
          </cell>
          <cell r="X58">
            <v>3459.9400000000005</v>
          </cell>
          <cell r="Z58">
            <v>3289.8799999999997</v>
          </cell>
        </row>
        <row r="59">
          <cell r="Z59">
            <v>2.23</v>
          </cell>
        </row>
        <row r="60">
          <cell r="Z60">
            <v>1.49</v>
          </cell>
        </row>
        <row r="61">
          <cell r="S61">
            <v>1255.44</v>
          </cell>
          <cell r="X61">
            <v>15273.839999999998</v>
          </cell>
          <cell r="Z61">
            <v>15309.219999999998</v>
          </cell>
        </row>
        <row r="62">
          <cell r="X62">
            <v>301.6</v>
          </cell>
          <cell r="Z62">
            <v>293.99</v>
          </cell>
        </row>
        <row r="63">
          <cell r="Z63">
            <v>2.25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5416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69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15399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'[1]Report'!$S$28+'[1]Report'!$S$29+'[1]Report'!$S$41+'[1]Report'!$S$50+'[1]Report'!$S$51+'[1]Report'!$S$53+'[1]Report'!$S$54+'[1]Report'!$S$55+'[1]Report'!$S$56+'[1]Report'!$S$57+'[1]Report'!$S$61</f>
        <v>6347.389999999999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78844.68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'[1]Report'!$X$54</f>
        <v>22137.000000000004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'[1]Report'!$X$50</f>
        <v>8450.039999999999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'[1]Report'!$Z$50</f>
        <v>8662.929999999998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'[1]Report'!$S$50+'[1]Report'!$S$51+'[1]Report'!$X$50-'[1]Report'!$Z$50-'[1]Report'!$Z$51</f>
        <v>675.1100000000004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5416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15399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18645.93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'[1]Report'!$X$61</f>
        <v>15273.839999999998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'[1]Report'!$X$52</f>
        <v>11633.859999999999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'[1]Report'!$X$28</f>
        <v>2823.1800000000003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'[1]Report'!$X$29</f>
        <v>18526.76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78480.27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'[1]Report'!$Z$28+'[1]Report'!$Z$29+'[1]Report'!$Z$41+'[1]Report'!$Z$50+'[1]Report'!$Z$51+'[1]Report'!$Z$52+'[1]Report'!$Z$53+'[1]Report'!$Z$54+'[1]Report'!$Z$55+'[1]Report'!$Z$56+'[1]Report'!$Z$57+'[1]Report'!$Z$61</f>
        <v>78480.27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93879.27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18645.93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6711.799999999988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5416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5.58</v>
      </c>
      <c r="F42" s="80" t="s">
        <v>136</v>
      </c>
      <c r="G42" s="60">
        <v>3810334293</v>
      </c>
      <c r="H42" s="61">
        <f>G13</f>
        <v>22137.000000000004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15273.839999999998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11633.859999999999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2823.1800000000003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18526.76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75810.64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-20119.519999999982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131.58499381064567</v>
      </c>
      <c r="E63" s="76">
        <f>E64/117.48</f>
        <v>207.66879468845758</v>
      </c>
      <c r="F63" s="76">
        <f>F64/12</f>
        <v>458.40500000000003</v>
      </c>
      <c r="G63" s="77">
        <f>G64/18.26</f>
        <v>641.6226725082147</v>
      </c>
      <c r="H63" s="78">
        <f>H64/0.88</f>
        <v>3398.045454545455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'[1]Report'!$X$40</f>
        <v>197716.97999999998</v>
      </c>
      <c r="E64" s="65">
        <f>'[1]Report'!$X$33+'[1]Report'!$X$34+'[1]Report'!$X$35+'[1]Report'!$X$37+'[1]Report'!$X$38+'[1]Report'!$X$39</f>
        <v>24396.929999999997</v>
      </c>
      <c r="F64" s="65">
        <f>'[1]Report'!$X$23+'[1]Report'!$X$26</f>
        <v>5500.860000000001</v>
      </c>
      <c r="G64" s="72">
        <f>'[1]Report'!$X$48+'[1]Report'!$X$58</f>
        <v>11716.03</v>
      </c>
      <c r="H64" s="68">
        <f>'[1]Report'!$X$28+'[1]Report'!$X$45</f>
        <v>2990.28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'[1]Report'!$Z$32+'[1]Report'!$Z$40+'[1]Report'!$Z$46+'[1]Report'!$Z$47</f>
        <v>208675.39999999997</v>
      </c>
      <c r="E65" s="65">
        <f>'[1]Report'!$Z$30+'[1]Report'!$Z$31+'[1]Report'!$Z$33+'[1]Report'!$Z$34+'[1]Report'!$Z$35+'[1]Report'!$Z$37+'[1]Report'!$Z$38+'[1]Report'!$Z$39+'[1]Report'!$Z$43+'[1]Report'!$Z$44</f>
        <v>27175.94</v>
      </c>
      <c r="F65" s="65">
        <f>'[1]Report'!$Z$23+'[1]Report'!$Z$26+'[1]Report'!$Z$63</f>
        <v>12543.2</v>
      </c>
      <c r="G65" s="69">
        <f>'[1]Report'!$Z$24+'[1]Report'!$Z$25+'[1]Report'!$Z$48+'[1]Report'!$Z$49+'[1]Report'!$Z$58+'[1]Report'!$Z$59+'[1]Report'!$Z$60</f>
        <v>11085.07</v>
      </c>
      <c r="H65" s="69">
        <f>'[1]Report'!$Z$28+'[1]Report'!$Z$41+'[1]Report'!$Z$45</f>
        <v>2960.9900000000002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-10958.419999999984</v>
      </c>
      <c r="E66" s="76">
        <f>E64-E65</f>
        <v>-2779.010000000002</v>
      </c>
      <c r="F66" s="76">
        <f>F64-F65</f>
        <v>-7042.34</v>
      </c>
      <c r="G66" s="78">
        <f>G64-G65</f>
        <v>630.960000000001</v>
      </c>
      <c r="H66" s="78">
        <f>H64-H65</f>
        <v>29.289999999999964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D64+'[1]Report'!$U$40</f>
        <v>197707.21</v>
      </c>
      <c r="E67" s="70">
        <f>E64+'[1]Report'!$U$33+'[1]Report'!$U$34+'[1]Report'!$U$35+'[1]Report'!$U$37+'[1]Report'!$U$38+'[1]Report'!$U$39</f>
        <v>21933.309999999998</v>
      </c>
      <c r="F67" s="70">
        <f>F64+'[1]Report'!$U$26</f>
        <v>5386.410000000001</v>
      </c>
      <c r="G67" s="71">
        <f>G64+'[1]Report'!$U$48+'[1]Report'!$U$58</f>
        <v>11341.95</v>
      </c>
      <c r="H67" s="71">
        <f>H64+'[1]Report'!$U$45</f>
        <v>2990.28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-9.769999999989523</v>
      </c>
      <c r="E68" s="44">
        <f>E67-E64</f>
        <v>-2463.619999999999</v>
      </c>
      <c r="F68" s="44">
        <f>F67-F64</f>
        <v>-114.44999999999982</v>
      </c>
      <c r="G68" s="44">
        <f>G67-G64</f>
        <v>-374.0799999999999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-2961.9199999999882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1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/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183</v>
      </c>
    </row>
    <row r="94" spans="2:4" ht="12.75">
      <c r="B94" s="96" t="s">
        <v>182</v>
      </c>
      <c r="C94" s="96" t="s">
        <v>181</v>
      </c>
      <c r="D94" s="96" t="s">
        <v>180</v>
      </c>
    </row>
    <row r="95" spans="2:4" ht="12.75">
      <c r="B95" s="96" t="s">
        <v>179</v>
      </c>
      <c r="C95" s="95">
        <f>'[1]Report'!$X$62</f>
        <v>301.6</v>
      </c>
      <c r="D95" s="95">
        <f>'[1]Report'!$Z$62</f>
        <v>293.99</v>
      </c>
    </row>
    <row r="96" spans="2:4" ht="12.75">
      <c r="B96" s="96" t="s">
        <v>178</v>
      </c>
      <c r="C96" s="95">
        <f>'[1]Report'!$X$42</f>
        <v>344.3</v>
      </c>
      <c r="D96" s="95">
        <f>'[1]Report'!$Z$42</f>
        <v>264.76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2017-03-13T07:50:20Z</cp:lastPrinted>
  <dcterms:created xsi:type="dcterms:W3CDTF">1996-10-08T23:32:33Z</dcterms:created>
  <dcterms:modified xsi:type="dcterms:W3CDTF">2017-03-14T07:29:37Z</dcterms:modified>
  <cp:category/>
  <cp:version/>
  <cp:contentType/>
  <cp:contentStatus/>
</cp:coreProperties>
</file>