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<sst xmlns="http://schemas.openxmlformats.org/spreadsheetml/2006/main" count="278" uniqueCount="174">
  <si>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</si>
  <si>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</si>
  <si>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</si>
  <si>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</si>
  <si>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</si>
  <si>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</si>
  <si>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</si>
  <si>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</si>
  <si>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</si>
  <si>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</si>
  <si>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</si>
  <si>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</si>
  <si>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</si>
  <si>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</si>
  <si>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</si>
  <si>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</si>
  <si>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</si>
  <si>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</si>
  <si>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</si>
  <si>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</si>
  <si>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</si>
  <si>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</si>
  <si>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</si>
  <si>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</si>
  <si>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</si>
  <si>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</si>
  <si>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</si>
  <si>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</si>
  <si>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</si>
  <si>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</si>
  <si>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</si>
  <si>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</si>
  <si>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</si>
  <si>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</si>
  <si>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</si>
  <si>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</si>
  <si>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</si>
  <si>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</si>
  <si>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</si>
  <si>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</si>
  <si>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</si>
  <si>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</si>
  <si>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</si>
  <si>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</si>
  <si>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</si>
  <si>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</si>
  <si>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</si>
  <si>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</si>
  <si>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</si>
  <si>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</si>
  <si>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</si>
  <si>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</si>
  <si>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</si>
  <si>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</si>
  <si>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</si>
  <si>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</si>
  <si>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</si>
  <si>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</si>
  <si>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</si>
  <si>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</si>
  <si>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</si>
  <si>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</si>
  <si>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</si>
  <si>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</si>
  <si>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</si>
  <si>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</si>
  <si>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</si>
  <si>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</si>
  <si>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</si>
  <si>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</si>
  <si>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</si>
  <si>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</si>
  <si>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</si>
  <si>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</si>
  <si>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</si>
  <si>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</si>
  <si>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</si>
  <si>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</si>
  <si>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</si>
  <si>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</si>
  <si>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</si>
  <si>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</si>
  <si>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</si>
  <si>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</si>
  <si>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</si>
  <si>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</si>
  <si>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</si>
  <si>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</si>
  <si>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</si>
  <si>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</si>
  <si>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</si>
  <si>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</si>
  <si>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</si>
  <si>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</si>
  <si>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</si>
  <si>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</si>
  <si>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</si>
  <si>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</si>
  <si>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</si>
  <si>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</si>
  <si>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</si>
  <si>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</si>
  <si>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</si>
  <si>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</si>
  <si>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</si>
  <si>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</si>
  <si>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</si>
  <si>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</si>
  <si>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</si>
  <si>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</si>
  <si>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</si>
  <si>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</si>
  <si>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</si>
  <si>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</si>
  <si>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</si>
  <si>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</si>
  <si>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</si>
  <si>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</si>
  <si>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</si>
  <si>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</si>
  <si>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</si>
  <si>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</si>
  <si>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</si>
  <si>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</si>
  <si>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</si>
  <si>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</si>
  <si>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</si>
  <si>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</si>
  <si>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</si>
  <si>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</si>
  <si>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</si>
  <si>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</si>
  <si>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</si>
  <si>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</si>
  <si>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</si>
  <si>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</si>
  <si>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</si>
  <si>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</si>
  <si>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</si>
  <si>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</si>
  <si>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</si>
  <si>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</si>
  <si>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</si>
  <si>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</si>
  <si>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</si>
  <si>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</si>
  <si>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</si>
  <si>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</si>
  <si>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</si>
  <si>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</si>
  <si>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</si>
  <si>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</si>
  <si>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</si>
  <si>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</si>
  <si>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</si>
  <si>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</si>
  <si>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</si>
  <si>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</si>
  <si>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</si>
  <si>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</si>
  <si>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</si>
  <si>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</si>
  <si>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</si>
  <si>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</si>
  <si>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</si>
  <si>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</si>
  <si>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</si>
  <si>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</si>
  <si>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</si>
  <si>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</si>
  <si>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</si>
  <si>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</si>
  <si>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</si>
  <si>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ПЕРВОМАЙСКАЯ, д. 54А            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</si>
</sst>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55;&#1077;&#1088;&#1074;&#1086;&#1084;&#1072;&#1081;&#1089;&#1082;&#1072;&#1103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35">
          <cell r="X135">
            <v>0</v>
          </cell>
        </row>
        <row r="136">
          <cell r="S136">
            <v>211.22</v>
          </cell>
          <cell r="X136">
            <v>1267.8000000000002</v>
          </cell>
          <cell r="Z136">
            <v>1162.0700000000002</v>
          </cell>
        </row>
        <row r="137">
          <cell r="S137">
            <v>230.02</v>
          </cell>
          <cell r="X137">
            <v>1900.2</v>
          </cell>
          <cell r="Z137">
            <v>1337.08</v>
          </cell>
        </row>
        <row r="138">
          <cell r="S138">
            <v>-3829.33</v>
          </cell>
          <cell r="X138">
            <v>0</v>
          </cell>
          <cell r="Z138">
            <v>-3829.33</v>
          </cell>
        </row>
        <row r="139">
          <cell r="S139">
            <v>261.81</v>
          </cell>
          <cell r="X139">
            <v>2291.52</v>
          </cell>
          <cell r="Z139">
            <v>1980.45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2">
      <selection activeCell="F63" sqref="F6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97" t="s">
        <v>173</v>
      </c>
      <c r="B1" s="97"/>
      <c r="C1" s="97"/>
      <c r="D1" s="97"/>
      <c r="E1" s="97"/>
      <c r="F1" s="97"/>
      <c r="G1" s="97"/>
      <c r="H1" s="9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8"/>
      <c r="E3" s="129"/>
      <c r="F3" s="13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98"/>
      <c r="E4" s="99"/>
      <c r="F4" s="100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01"/>
      <c r="E5" s="102"/>
      <c r="F5" s="103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04"/>
      <c r="E6" s="105"/>
      <c r="F6" s="106"/>
      <c r="G6" s="36">
        <v>42735</v>
      </c>
      <c r="H6" s="5"/>
    </row>
    <row r="7" spans="1:8" ht="38.25" customHeight="1" thickBot="1">
      <c r="A7" s="134" t="s">
        <v>13</v>
      </c>
      <c r="B7" s="126"/>
      <c r="C7" s="126"/>
      <c r="D7" s="135"/>
      <c r="E7" s="135"/>
      <c r="F7" s="135"/>
      <c r="G7" s="126"/>
      <c r="H7" s="127"/>
    </row>
    <row r="8" spans="1:8" ht="33" customHeight="1" thickBot="1">
      <c r="A8" s="40" t="s">
        <v>0</v>
      </c>
      <c r="B8" s="39" t="s">
        <v>1</v>
      </c>
      <c r="C8" s="41" t="s">
        <v>2</v>
      </c>
      <c r="D8" s="131" t="s">
        <v>3</v>
      </c>
      <c r="E8" s="132"/>
      <c r="F8" s="13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29"/>
      <c r="F9" s="13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29"/>
      <c r="F10" s="137"/>
      <c r="G10" s="64">
        <v>3590.98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29"/>
      <c r="F11" s="137"/>
      <c r="G11" s="65">
        <f>'[1]Report'!$S$136+'[1]Report'!$S$137+'[1]Report'!$S$138+'[1]Report'!$S$139</f>
        <v>-3126.28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22" t="s">
        <v>23</v>
      </c>
      <c r="E12" s="123"/>
      <c r="F12" s="124"/>
      <c r="G12" s="63">
        <f>G13+G14+G20+G21+G22+G23</f>
        <v>5459.52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1" t="s">
        <v>26</v>
      </c>
      <c r="E13" s="92"/>
      <c r="F13" s="93"/>
      <c r="G13" s="66">
        <f>'[1]Report'!$X$138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1" t="s">
        <v>29</v>
      </c>
      <c r="E14" s="92"/>
      <c r="F14" s="93"/>
      <c r="G14" s="66">
        <f>'[1]Report'!$X$136</f>
        <v>1267.8000000000002</v>
      </c>
      <c r="H14" s="5"/>
    </row>
    <row r="15" spans="1:8" ht="26.25" customHeight="1" thickBot="1">
      <c r="A15" s="4"/>
      <c r="B15" s="6"/>
      <c r="C15" s="3" t="s">
        <v>16</v>
      </c>
      <c r="D15" s="91" t="s">
        <v>156</v>
      </c>
      <c r="E15" s="92"/>
      <c r="F15" s="93"/>
      <c r="G15" s="66">
        <f>'[1]Report'!$Z$136</f>
        <v>1162.0700000000002</v>
      </c>
      <c r="H15" s="5"/>
    </row>
    <row r="16" spans="1:8" ht="13.5" customHeight="1" thickBot="1">
      <c r="A16" s="4"/>
      <c r="B16" s="6"/>
      <c r="C16" s="3" t="s">
        <v>16</v>
      </c>
      <c r="D16" s="91" t="s">
        <v>157</v>
      </c>
      <c r="E16" s="92"/>
      <c r="F16" s="93"/>
      <c r="G16" s="67">
        <f>'[1]Report'!$S$136+'[1]Report'!$X$136-'[1]Report'!$Z$136</f>
        <v>316.95000000000005</v>
      </c>
      <c r="H16" s="49"/>
    </row>
    <row r="17" spans="1:8" ht="13.5" customHeight="1" thickBot="1">
      <c r="A17" s="4"/>
      <c r="B17" s="6"/>
      <c r="C17" s="3" t="s">
        <v>16</v>
      </c>
      <c r="D17" s="91" t="s">
        <v>158</v>
      </c>
      <c r="E17" s="92"/>
      <c r="F17" s="93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91" t="s">
        <v>18</v>
      </c>
      <c r="E18" s="92"/>
      <c r="F18" s="93"/>
      <c r="G18" s="14">
        <f>G10</f>
        <v>3590.98</v>
      </c>
      <c r="H18" s="5"/>
    </row>
    <row r="19" spans="1:8" ht="27" customHeight="1" thickBot="1">
      <c r="A19" s="4"/>
      <c r="B19" s="6"/>
      <c r="C19" s="3" t="s">
        <v>16</v>
      </c>
      <c r="D19" s="91" t="s">
        <v>55</v>
      </c>
      <c r="E19" s="92"/>
      <c r="F19" s="93"/>
      <c r="G19" s="76">
        <f>G18+G15-G17</f>
        <v>4753.05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4" t="s">
        <v>32</v>
      </c>
      <c r="E20" s="145"/>
      <c r="F20" s="146"/>
      <c r="G20" s="66">
        <f>'[1]Report'!$X$139</f>
        <v>2291.52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6" t="s">
        <v>151</v>
      </c>
      <c r="E21" s="129"/>
      <c r="F21" s="137"/>
      <c r="G21" s="65">
        <f>'[1]Report'!$X$137</f>
        <v>1900.2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6" t="s">
        <v>152</v>
      </c>
      <c r="E22" s="129"/>
      <c r="F22" s="137"/>
      <c r="G22" s="65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8" t="s">
        <v>153</v>
      </c>
      <c r="E23" s="139"/>
      <c r="F23" s="140"/>
      <c r="G23" s="65">
        <v>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36" t="s">
        <v>35</v>
      </c>
      <c r="E24" s="129"/>
      <c r="F24" s="137"/>
      <c r="G24" s="68">
        <f>G25+G26+G27+G28+G29+G30</f>
        <v>650.2700000000002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2" t="s">
        <v>38</v>
      </c>
      <c r="E25" s="123"/>
      <c r="F25" s="124"/>
      <c r="G25" s="85">
        <f>'[1]Report'!$Z$136+'[1]Report'!$Z$137+'[1]Report'!$Z$138+'[1]Report'!$Z$139</f>
        <v>650.2700000000002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1" t="s">
        <v>41</v>
      </c>
      <c r="E26" s="92"/>
      <c r="F26" s="9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1" t="s">
        <v>44</v>
      </c>
      <c r="E27" s="92"/>
      <c r="F27" s="93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1" t="s">
        <v>47</v>
      </c>
      <c r="E28" s="92"/>
      <c r="F28" s="93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1" t="s">
        <v>124</v>
      </c>
      <c r="E29" s="92"/>
      <c r="F29" s="93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91" t="s">
        <v>166</v>
      </c>
      <c r="E30" s="92"/>
      <c r="F30" s="93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91" t="s">
        <v>51</v>
      </c>
      <c r="E31" s="92"/>
      <c r="F31" s="93"/>
      <c r="G31" s="69">
        <f>G24+G10</f>
        <v>4241.25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1" t="s">
        <v>53</v>
      </c>
      <c r="E32" s="92"/>
      <c r="F32" s="9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1" t="s">
        <v>55</v>
      </c>
      <c r="E33" s="92"/>
      <c r="F33" s="93"/>
      <c r="G33" s="76">
        <f>G19</f>
        <v>4753.05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1" t="s">
        <v>57</v>
      </c>
      <c r="E34" s="92"/>
      <c r="F34" s="93"/>
      <c r="G34" s="49">
        <f>G11+G12-G24</f>
        <v>1682.97</v>
      </c>
      <c r="H34" s="49"/>
    </row>
    <row r="35" spans="1:8" ht="38.25" customHeight="1" thickBot="1">
      <c r="A35" s="94" t="s">
        <v>58</v>
      </c>
      <c r="B35" s="95"/>
      <c r="C35" s="95"/>
      <c r="D35" s="95"/>
      <c r="E35" s="95"/>
      <c r="F35" s="126"/>
      <c r="G35" s="95"/>
      <c r="H35" s="127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0</v>
      </c>
      <c r="F38" s="83" t="s">
        <v>136</v>
      </c>
      <c r="G38" s="60">
        <v>3810334293</v>
      </c>
      <c r="H38" s="61">
        <f>G13</f>
        <v>0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2291.52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4" t="s">
        <v>138</v>
      </c>
      <c r="G40" s="60">
        <v>3837003965</v>
      </c>
      <c r="H40" s="61">
        <f>G21</f>
        <v>1900.2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</v>
      </c>
      <c r="F41" s="59" t="s">
        <v>139</v>
      </c>
      <c r="G41" s="60">
        <v>3848006622</v>
      </c>
      <c r="H41" s="61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0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25"/>
      <c r="G43" s="93"/>
      <c r="H43" s="61">
        <f>SUM(H37:H42)</f>
        <v>4191.72</v>
      </c>
    </row>
    <row r="44" spans="1:8" ht="19.5" customHeight="1" thickBot="1">
      <c r="A44" s="94" t="s">
        <v>64</v>
      </c>
      <c r="B44" s="95"/>
      <c r="C44" s="95"/>
      <c r="D44" s="95"/>
      <c r="E44" s="95"/>
      <c r="F44" s="95"/>
      <c r="G44" s="95"/>
      <c r="H44" s="9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89" t="s">
        <v>141</v>
      </c>
      <c r="E45" s="90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89" t="s">
        <v>69</v>
      </c>
      <c r="E46" s="90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89" t="s">
        <v>71</v>
      </c>
      <c r="E47" s="90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89" t="s">
        <v>73</v>
      </c>
      <c r="E48" s="90"/>
      <c r="F48" s="56">
        <v>0</v>
      </c>
      <c r="G48" s="51"/>
      <c r="H48" s="49"/>
    </row>
    <row r="49" spans="1:8" ht="18.75" customHeight="1" thickBot="1">
      <c r="A49" s="86" t="s">
        <v>74</v>
      </c>
      <c r="B49" s="87"/>
      <c r="C49" s="87"/>
      <c r="D49" s="87"/>
      <c r="E49" s="87"/>
      <c r="F49" s="87"/>
      <c r="G49" s="87"/>
      <c r="H49" s="8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89" t="s">
        <v>15</v>
      </c>
      <c r="E50" s="90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89" t="s">
        <v>18</v>
      </c>
      <c r="E51" s="90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89" t="s">
        <v>20</v>
      </c>
      <c r="E52" s="90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89" t="s">
        <v>53</v>
      </c>
      <c r="E53" s="90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89" t="s">
        <v>55</v>
      </c>
      <c r="E54" s="90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6" t="s">
        <v>57</v>
      </c>
      <c r="E55" s="117"/>
      <c r="F55" s="57">
        <f>D62+E62+F62+G62+H62</f>
        <v>0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0</v>
      </c>
      <c r="E59" s="79">
        <f>E60/117.48</f>
        <v>0</v>
      </c>
      <c r="F59" s="79">
        <f>F60/12</f>
        <v>0</v>
      </c>
      <c r="G59" s="80">
        <f>G60/18.26</f>
        <v>0</v>
      </c>
      <c r="H59" s="81">
        <f>H60/0.88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f>'[1]Report'!$X$135</f>
        <v>0</v>
      </c>
      <c r="G60" s="75">
        <v>0</v>
      </c>
      <c r="H60" s="71"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v>0</v>
      </c>
      <c r="G61" s="72">
        <v>0</v>
      </c>
      <c r="H61" s="72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0</v>
      </c>
      <c r="G62" s="81">
        <f>G60-G61</f>
        <v>0</v>
      </c>
      <c r="H62" s="81">
        <f>H60-H61</f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v>0</v>
      </c>
      <c r="G63" s="74">
        <v>0</v>
      </c>
      <c r="H63" s="74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0</v>
      </c>
      <c r="G64" s="44">
        <f>G63-G60</f>
        <v>0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0" t="s">
        <v>145</v>
      </c>
      <c r="E65" s="111"/>
      <c r="F65" s="111"/>
      <c r="G65" s="111"/>
      <c r="H65" s="112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3" t="s">
        <v>145</v>
      </c>
      <c r="E66" s="114"/>
      <c r="F66" s="114"/>
      <c r="G66" s="114"/>
      <c r="H66" s="115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4" t="s">
        <v>101</v>
      </c>
      <c r="B68" s="95"/>
      <c r="C68" s="95"/>
      <c r="D68" s="95"/>
      <c r="E68" s="95"/>
      <c r="F68" s="95"/>
      <c r="G68" s="95"/>
      <c r="H68" s="9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1"/>
      <c r="F69" s="92"/>
      <c r="G69" s="93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1"/>
      <c r="F70" s="92"/>
      <c r="G70" s="93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1"/>
      <c r="F71" s="92"/>
      <c r="G71" s="93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3"/>
      <c r="F72" s="114"/>
      <c r="G72" s="115"/>
      <c r="H72" s="26">
        <f>D64+E64+F64+G64+H64</f>
        <v>0</v>
      </c>
    </row>
    <row r="73" spans="1:8" ht="25.5" customHeight="1" thickBot="1">
      <c r="A73" s="94" t="s">
        <v>107</v>
      </c>
      <c r="B73" s="95"/>
      <c r="C73" s="95"/>
      <c r="D73" s="95"/>
      <c r="E73" s="95"/>
      <c r="F73" s="95"/>
      <c r="G73" s="95"/>
      <c r="H73" s="9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1"/>
      <c r="F74" s="92"/>
      <c r="G74" s="93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1"/>
      <c r="F75" s="142"/>
      <c r="G75" s="143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19" t="s">
        <v>167</v>
      </c>
      <c r="F76" s="120"/>
      <c r="G76" s="120"/>
      <c r="H76" s="121"/>
    </row>
    <row r="77" ht="12.75">
      <c r="A77" s="1"/>
    </row>
    <row r="78" ht="12.75">
      <c r="A78" s="1"/>
    </row>
    <row r="79" spans="1:8" ht="38.25" customHeight="1">
      <c r="A79" s="118" t="s">
        <v>172</v>
      </c>
      <c r="B79" s="118"/>
      <c r="C79" s="118"/>
      <c r="D79" s="118"/>
      <c r="E79" s="118"/>
      <c r="F79" s="118"/>
      <c r="G79" s="118"/>
      <c r="H79" s="118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07" t="s">
        <v>115</v>
      </c>
      <c r="D82" s="108"/>
      <c r="E82" s="109"/>
    </row>
    <row r="83" spans="1:5" ht="18.75" customHeight="1" thickBot="1">
      <c r="A83" s="29">
        <v>2</v>
      </c>
      <c r="B83" s="4" t="s">
        <v>116</v>
      </c>
      <c r="C83" s="107" t="s">
        <v>117</v>
      </c>
      <c r="D83" s="108"/>
      <c r="E83" s="109"/>
    </row>
    <row r="84" spans="1:5" ht="16.5" customHeight="1" thickBot="1">
      <c r="A84" s="29">
        <v>3</v>
      </c>
      <c r="B84" s="4" t="s">
        <v>118</v>
      </c>
      <c r="C84" s="107" t="s">
        <v>119</v>
      </c>
      <c r="D84" s="108"/>
      <c r="E84" s="109"/>
    </row>
    <row r="85" spans="1:5" ht="13.5" thickBot="1">
      <c r="A85" s="29">
        <v>4</v>
      </c>
      <c r="B85" s="4" t="s">
        <v>16</v>
      </c>
      <c r="C85" s="107" t="s">
        <v>120</v>
      </c>
      <c r="D85" s="108"/>
      <c r="E85" s="109"/>
    </row>
    <row r="86" spans="1:5" ht="24" customHeight="1" thickBot="1">
      <c r="A86" s="29">
        <v>5</v>
      </c>
      <c r="B86" s="4" t="s">
        <v>86</v>
      </c>
      <c r="C86" s="107" t="s">
        <v>121</v>
      </c>
      <c r="D86" s="108"/>
      <c r="E86" s="109"/>
    </row>
    <row r="87" spans="1:5" ht="21" customHeight="1" thickBot="1">
      <c r="A87" s="30">
        <v>6</v>
      </c>
      <c r="B87" s="31" t="s">
        <v>122</v>
      </c>
      <c r="C87" s="107" t="s">
        <v>123</v>
      </c>
      <c r="D87" s="108"/>
      <c r="E87" s="109"/>
    </row>
  </sheetData>
  <sheetProtection/>
  <mergeCells count="65">
    <mergeCell ref="D15:F15"/>
    <mergeCell ref="D16:F16"/>
    <mergeCell ref="D10:F10"/>
    <mergeCell ref="D11:F11"/>
    <mergeCell ref="D12:F12"/>
    <mergeCell ref="E71:G71"/>
    <mergeCell ref="E72:G72"/>
    <mergeCell ref="E74:G74"/>
    <mergeCell ref="D13:F13"/>
    <mergeCell ref="D14:F14"/>
    <mergeCell ref="D20:F20"/>
    <mergeCell ref="D21:F21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D28:F28"/>
    <mergeCell ref="A73:H73"/>
    <mergeCell ref="E69:G69"/>
    <mergeCell ref="F43:G43"/>
    <mergeCell ref="D27:F27"/>
    <mergeCell ref="D33:F33"/>
    <mergeCell ref="D48:E48"/>
    <mergeCell ref="A35:H35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E75:G75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D29:F29"/>
    <mergeCell ref="D31:F31"/>
    <mergeCell ref="D30:F30"/>
    <mergeCell ref="D32:F32"/>
    <mergeCell ref="A1:H1"/>
    <mergeCell ref="D4:F4"/>
    <mergeCell ref="D5:F5"/>
    <mergeCell ref="D6:F6"/>
    <mergeCell ref="D25:F25"/>
    <mergeCell ref="D26:F26"/>
    <mergeCell ref="A49:H49"/>
    <mergeCell ref="D53:E53"/>
    <mergeCell ref="D45:E45"/>
    <mergeCell ref="D46:E46"/>
    <mergeCell ref="D34:F34"/>
    <mergeCell ref="A44:H4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2016-02-29T09:28:14Z</cp:lastPrinted>
  <dcterms:created xsi:type="dcterms:W3CDTF">1996-10-08T23:32:33Z</dcterms:created>
  <dcterms:modified xsi:type="dcterms:W3CDTF">2017-03-12T03:31:52Z</dcterms:modified>
  <cp:category/>
  <cp:version/>
  <cp:contentType/>
  <cp:contentStatus/>
</cp:coreProperties>
</file>