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<sst xmlns="http://schemas.openxmlformats.org/spreadsheetml/2006/main" count="294" uniqueCount="189">
  <si>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</si>
  <si>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</si>
  <si>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</si>
  <si>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</si>
  <si>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</si>
  <si>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</si>
  <si>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</si>
  <si>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</si>
  <si>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</si>
  <si>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</si>
  <si>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</si>
  <si>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</si>
  <si>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</si>
  <si>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</si>
  <si>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</si>
  <si>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</si>
  <si>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</si>
  <si>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</si>
  <si>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</si>
  <si>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</si>
  <si>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</si>
  <si>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</si>
  <si>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</si>
  <si>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</si>
  <si>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</si>
  <si>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</si>
  <si>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</si>
  <si>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</si>
  <si>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</si>
  <si>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</si>
  <si>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</si>
  <si>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</si>
  <si>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</si>
  <si>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</si>
  <si>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</si>
  <si>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</si>
  <si>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</si>
  <si>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</si>
  <si>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</si>
  <si>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</si>
  <si>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</si>
  <si>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</si>
  <si>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</si>
  <si>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</si>
  <si>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</si>
  <si>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</si>
  <si>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</si>
  <si>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</si>
  <si>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</si>
  <si>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</si>
  <si>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</si>
  <si>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</si>
  <si>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</si>
  <si>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</si>
  <si>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</si>
  <si>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</si>
  <si>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</si>
  <si>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</si>
  <si>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</si>
  <si>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</si>
  <si>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</si>
  <si>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</si>
  <si>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</si>
  <si>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</si>
  <si>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</si>
  <si>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</si>
  <si>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</si>
  <si>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</si>
  <si>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</si>
  <si>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</si>
  <si>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</si>
  <si>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</si>
  <si>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</si>
  <si>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</si>
  <si>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</si>
  <si>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</si>
  <si>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</si>
  <si>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</si>
  <si>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</si>
  <si>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</si>
  <si>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</si>
  <si>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</si>
  <si>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</si>
  <si>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</si>
  <si>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</si>
  <si>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</si>
  <si>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</si>
  <si>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</si>
  <si>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</si>
  <si>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</si>
  <si>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</si>
  <si>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</si>
  <si>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</si>
  <si>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</si>
  <si>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</si>
  <si>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</si>
  <si>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</si>
  <si>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</si>
  <si>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</si>
  <si>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</si>
  <si>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</si>
  <si>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</si>
  <si>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</si>
  <si>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</si>
  <si>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</si>
  <si>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</si>
  <si>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</si>
  <si>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</si>
  <si>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</si>
  <si>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</si>
  <si>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</si>
  <si>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</si>
  <si>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</si>
  <si>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</si>
  <si>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</si>
  <si>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</si>
  <si>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</si>
  <si>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</si>
  <si>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</si>
  <si>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</si>
  <si>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</si>
  <si>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</si>
  <si>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</si>
  <si>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</si>
  <si>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</si>
  <si>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</si>
  <si>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</si>
  <si>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</si>
  <si>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</si>
  <si>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</si>
  <si>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</si>
  <si>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</si>
  <si>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</si>
  <si>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</si>
  <si>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</si>
  <si>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</si>
  <si>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</si>
  <si>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</si>
  <si>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</si>
  <si>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</si>
  <si>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</si>
  <si>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</si>
  <si>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</si>
  <si>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</si>
  <si>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</si>
  <si>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</si>
  <si>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</si>
  <si>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</si>
  <si>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</si>
  <si>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</si>
  <si>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</si>
  <si>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</si>
  <si>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</si>
  <si>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</si>
  <si>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</si>
  <si>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</si>
  <si>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</si>
  <si>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</si>
  <si>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</si>
  <si>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</si>
  <si>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</si>
  <si>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</si>
  <si>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</si>
  <si>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</si>
  <si>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</si>
  <si>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</si>
  <si>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</si>
  <si>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</si>
  <si>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</si>
  <si>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</si>
  <si>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</si>
  <si>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</si>
  <si>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</si>
  <si>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</si>
  <si>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</si>
  <si>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</si>
  <si>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</si>
  <si>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</si>
  <si>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</si>
  <si>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</si>
  <si>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</si>
  <si>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</si>
  <si>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</si>
  <si>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</si>
  <si>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12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</si>
  <si>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13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</si>
  <si>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</si>
  <si>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</si>
  <si>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кв.3,9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</si>
</sst>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50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1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185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62"/>
      <c r="E3" s="126"/>
      <c r="F3" s="163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53"/>
      <c r="E4" s="154"/>
      <c r="F4" s="155"/>
      <c r="G4" s="10">
        <v>43190</v>
      </c>
      <c r="H4" s="5"/>
    </row>
    <row r="5" spans="1:8" ht="39" thickBot="1">
      <c r="A5" s="4" t="s">
        <v>9</v>
      </c>
      <c r="B5" s="4" t="s">
        <v>10</v>
      </c>
      <c r="C5" s="3"/>
      <c r="D5" s="156"/>
      <c r="E5" s="157"/>
      <c r="F5" s="158"/>
      <c r="G5" s="35">
        <v>42736</v>
      </c>
      <c r="H5" s="35"/>
    </row>
    <row r="6" spans="1:8" ht="39" thickBot="1">
      <c r="A6" s="4" t="s">
        <v>11</v>
      </c>
      <c r="B6" s="4" t="s">
        <v>12</v>
      </c>
      <c r="C6" s="3"/>
      <c r="D6" s="159"/>
      <c r="E6" s="160"/>
      <c r="F6" s="161"/>
      <c r="G6" s="36">
        <v>43100</v>
      </c>
      <c r="H6" s="5"/>
    </row>
    <row r="7" spans="1:8" ht="38.25" customHeight="1" thickBot="1">
      <c r="A7" s="168" t="s">
        <v>13</v>
      </c>
      <c r="B7" s="169"/>
      <c r="C7" s="169"/>
      <c r="D7" s="170"/>
      <c r="E7" s="170"/>
      <c r="F7" s="170"/>
      <c r="G7" s="169"/>
      <c r="H7" s="171"/>
    </row>
    <row r="8" spans="1:8" ht="33" customHeight="1" thickBot="1">
      <c r="A8" s="40" t="s">
        <v>0</v>
      </c>
      <c r="B8" s="39" t="s">
        <v>1</v>
      </c>
      <c r="C8" s="41" t="s">
        <v>2</v>
      </c>
      <c r="D8" s="164" t="s">
        <v>3</v>
      </c>
      <c r="E8" s="165"/>
      <c r="F8" s="16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5" t="s">
        <v>15</v>
      </c>
      <c r="E9" s="126"/>
      <c r="F9" s="12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5" t="s">
        <v>18</v>
      </c>
      <c r="E10" s="126"/>
      <c r="F10" s="127"/>
      <c r="G10" s="63">
        <v>-31564.07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5" t="s">
        <v>20</v>
      </c>
      <c r="E11" s="126"/>
      <c r="F11" s="127"/>
      <c r="G11" s="90">
        <v>81372.84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8" t="s">
        <v>23</v>
      </c>
      <c r="E12" s="129"/>
      <c r="F12" s="130"/>
      <c r="G12" s="91">
        <f>G13+G14+G20+G21+G22+G23+G31</f>
        <v>161210.04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9" t="s">
        <v>26</v>
      </c>
      <c r="E13" s="120"/>
      <c r="F13" s="121"/>
      <c r="G13" s="65">
        <f>24650.64</f>
        <v>24650.64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9" t="s">
        <v>29</v>
      </c>
      <c r="E14" s="120"/>
      <c r="F14" s="121"/>
      <c r="G14" s="92">
        <f>18168.12</f>
        <v>18168.12</v>
      </c>
      <c r="H14" s="5"/>
    </row>
    <row r="15" spans="1:8" ht="26.25" customHeight="1" thickBot="1">
      <c r="A15" s="4"/>
      <c r="B15" s="6"/>
      <c r="C15" s="3" t="s">
        <v>16</v>
      </c>
      <c r="D15" s="119" t="s">
        <v>156</v>
      </c>
      <c r="E15" s="120"/>
      <c r="F15" s="121"/>
      <c r="G15" s="93">
        <v>17354.57</v>
      </c>
      <c r="H15" s="5"/>
    </row>
    <row r="16" spans="1:8" ht="13.5" customHeight="1" thickBot="1">
      <c r="A16" s="4"/>
      <c r="B16" s="6"/>
      <c r="C16" s="3" t="s">
        <v>16</v>
      </c>
      <c r="D16" s="119" t="s">
        <v>157</v>
      </c>
      <c r="E16" s="120"/>
      <c r="F16" s="121"/>
      <c r="G16" s="94">
        <v>12474.96</v>
      </c>
      <c r="H16" s="49"/>
    </row>
    <row r="17" spans="1:8" ht="13.5" customHeight="1" thickBot="1">
      <c r="A17" s="4"/>
      <c r="B17" s="6"/>
      <c r="C17" s="3" t="s">
        <v>16</v>
      </c>
      <c r="D17" s="119" t="s">
        <v>158</v>
      </c>
      <c r="E17" s="120"/>
      <c r="F17" s="121"/>
      <c r="G17" s="65">
        <v>9082</v>
      </c>
      <c r="H17" s="5"/>
    </row>
    <row r="18" spans="1:8" ht="24.75" customHeight="1" thickBot="1">
      <c r="A18" s="4"/>
      <c r="B18" s="6"/>
      <c r="C18" s="3" t="s">
        <v>16</v>
      </c>
      <c r="D18" s="119" t="s">
        <v>18</v>
      </c>
      <c r="E18" s="120"/>
      <c r="F18" s="121"/>
      <c r="G18" s="14">
        <f>G10</f>
        <v>-31564.07</v>
      </c>
      <c r="H18" s="5"/>
    </row>
    <row r="19" spans="1:8" ht="27" customHeight="1" thickBot="1">
      <c r="A19" s="4"/>
      <c r="B19" s="6"/>
      <c r="C19" s="3" t="s">
        <v>16</v>
      </c>
      <c r="D19" s="119" t="s">
        <v>55</v>
      </c>
      <c r="E19" s="120"/>
      <c r="F19" s="121"/>
      <c r="G19" s="73">
        <f>G18+G15-G17</f>
        <v>-23291.5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1" t="s">
        <v>32</v>
      </c>
      <c r="E20" s="132"/>
      <c r="F20" s="133"/>
      <c r="G20" s="65">
        <v>29341.8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5" t="s">
        <v>151</v>
      </c>
      <c r="E21" s="126"/>
      <c r="F21" s="127"/>
      <c r="G21" s="64">
        <v>27721.64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5" t="s">
        <v>152</v>
      </c>
      <c r="E22" s="126"/>
      <c r="F22" s="127"/>
      <c r="G22" s="64">
        <v>6994.16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9" t="s">
        <v>153</v>
      </c>
      <c r="E23" s="140"/>
      <c r="F23" s="141"/>
      <c r="G23" s="64">
        <v>54333.68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5" t="s">
        <v>35</v>
      </c>
      <c r="E24" s="126"/>
      <c r="F24" s="127"/>
      <c r="G24" s="87">
        <f>G25+G26+G27+G28+G29+G30</f>
        <v>155180.09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8" t="s">
        <v>38</v>
      </c>
      <c r="E25" s="129"/>
      <c r="F25" s="130"/>
      <c r="G25" s="82">
        <v>155180.09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9" t="s">
        <v>41</v>
      </c>
      <c r="E26" s="120"/>
      <c r="F26" s="12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9" t="s">
        <v>44</v>
      </c>
      <c r="E27" s="120"/>
      <c r="F27" s="121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9" t="s">
        <v>47</v>
      </c>
      <c r="E28" s="120"/>
      <c r="F28" s="12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9" t="s">
        <v>124</v>
      </c>
      <c r="E29" s="120"/>
      <c r="F29" s="121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19" t="s">
        <v>166</v>
      </c>
      <c r="E30" s="120"/>
      <c r="F30" s="120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19" t="s">
        <v>174</v>
      </c>
      <c r="E31" s="120"/>
      <c r="F31" s="120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9" t="s">
        <v>175</v>
      </c>
      <c r="E32" s="120"/>
      <c r="F32" s="120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9" t="s">
        <v>177</v>
      </c>
      <c r="E33" s="120"/>
      <c r="F33" s="12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9" t="s">
        <v>176</v>
      </c>
      <c r="E34" s="120"/>
      <c r="F34" s="120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9" t="s">
        <v>51</v>
      </c>
      <c r="E35" s="120"/>
      <c r="F35" s="121"/>
      <c r="G35" s="66">
        <f>G24+G10</f>
        <v>123616.01999999999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9" t="s">
        <v>53</v>
      </c>
      <c r="E36" s="120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9" t="s">
        <v>55</v>
      </c>
      <c r="E37" s="120"/>
      <c r="F37" s="121"/>
      <c r="G37" s="73">
        <f>G19</f>
        <v>-23291.5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9" t="s">
        <v>57</v>
      </c>
      <c r="E38" s="120"/>
      <c r="F38" s="121"/>
      <c r="G38" s="88">
        <f>G11+G12-G24</f>
        <v>87402.79000000001</v>
      </c>
      <c r="H38" s="49"/>
    </row>
    <row r="39" spans="1:8" ht="38.25" customHeight="1" thickBot="1">
      <c r="A39" s="149" t="s">
        <v>58</v>
      </c>
      <c r="B39" s="150"/>
      <c r="C39" s="150"/>
      <c r="D39" s="150"/>
      <c r="E39" s="150"/>
      <c r="F39" s="169"/>
      <c r="G39" s="150"/>
      <c r="H39" s="17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9082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2.89</v>
      </c>
      <c r="F42" s="80" t="s">
        <v>136</v>
      </c>
      <c r="G42" s="60">
        <v>3810334293</v>
      </c>
      <c r="H42" s="61">
        <f>G13</f>
        <v>24650.64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29341.8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27721.64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6994.16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54333.68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2"/>
      <c r="G47" s="121"/>
      <c r="H47" s="61">
        <f>SUM(H41:H46)</f>
        <v>152123.92</v>
      </c>
    </row>
    <row r="48" spans="1:8" ht="19.5" customHeight="1" thickBot="1">
      <c r="A48" s="149" t="s">
        <v>64</v>
      </c>
      <c r="B48" s="150"/>
      <c r="C48" s="150"/>
      <c r="D48" s="150"/>
      <c r="E48" s="150"/>
      <c r="F48" s="150"/>
      <c r="G48" s="150"/>
      <c r="H48" s="15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7" t="s">
        <v>141</v>
      </c>
      <c r="E49" s="10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7" t="s">
        <v>69</v>
      </c>
      <c r="E50" s="10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7" t="s">
        <v>71</v>
      </c>
      <c r="E51" s="10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7" t="s">
        <v>73</v>
      </c>
      <c r="E52" s="108"/>
      <c r="F52" s="56">
        <v>0</v>
      </c>
      <c r="G52" s="51"/>
      <c r="H52" s="49"/>
    </row>
    <row r="53" spans="1:8" ht="18.75" customHeight="1" thickBot="1">
      <c r="A53" s="172" t="s">
        <v>74</v>
      </c>
      <c r="B53" s="173"/>
      <c r="C53" s="173"/>
      <c r="D53" s="173"/>
      <c r="E53" s="173"/>
      <c r="F53" s="173"/>
      <c r="G53" s="173"/>
      <c r="H53" s="17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7" t="s">
        <v>15</v>
      </c>
      <c r="E54" s="10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7" t="s">
        <v>18</v>
      </c>
      <c r="E55" s="10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7" t="s">
        <v>20</v>
      </c>
      <c r="E56" s="10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7" t="s">
        <v>53</v>
      </c>
      <c r="E57" s="10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7" t="s">
        <v>55</v>
      </c>
      <c r="E58" s="10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9070.069999999956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D64/1638.64</f>
        <v>257.34631767807446</v>
      </c>
      <c r="E63" s="76">
        <f>E64/140.38</f>
        <v>293.33402194044737</v>
      </c>
      <c r="F63" s="76">
        <f>F64/14.34</f>
        <v>634.4365411436542</v>
      </c>
      <c r="G63" s="77">
        <f>G64/22.34</f>
        <v>712.4109221128022</v>
      </c>
      <c r="H63" s="78">
        <f>H64/0.99</f>
        <v>1074.888888888889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421697.97</v>
      </c>
      <c r="E64" s="65">
        <v>41178.23</v>
      </c>
      <c r="F64" s="65">
        <v>9097.82</v>
      </c>
      <c r="G64" s="72">
        <v>15915.26</v>
      </c>
      <c r="H64" s="68">
        <v>1064.14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416033.52</v>
      </c>
      <c r="E65" s="65">
        <v>40332.35</v>
      </c>
      <c r="F65" s="65">
        <v>7149.45</v>
      </c>
      <c r="G65" s="69">
        <v>15507.45</v>
      </c>
      <c r="H65" s="69">
        <v>860.58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5664.449999999953</v>
      </c>
      <c r="E66" s="76">
        <f>E64-E65</f>
        <v>845.8800000000047</v>
      </c>
      <c r="F66" s="76">
        <f>F64-F65</f>
        <v>1948.37</v>
      </c>
      <c r="G66" s="78">
        <f>G64-G65</f>
        <v>407.8099999999995</v>
      </c>
      <c r="H66" s="78">
        <f>H64-H65</f>
        <v>203.56000000000006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5">
        <v>421697.97</v>
      </c>
      <c r="E67" s="70">
        <v>41245.72</v>
      </c>
      <c r="F67" s="70">
        <v>8642.17</v>
      </c>
      <c r="G67" s="71">
        <v>15978.97</v>
      </c>
      <c r="H67" s="71">
        <v>1064.13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67.48999999999796</v>
      </c>
      <c r="F68" s="44">
        <f>F67-F64</f>
        <v>-455.64999999999964</v>
      </c>
      <c r="G68" s="44">
        <f>G67-G64</f>
        <v>63.70999999999913</v>
      </c>
      <c r="H68" s="44">
        <f>H67-H64</f>
        <v>-0.009999999999990905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9" t="s">
        <v>101</v>
      </c>
      <c r="B72" s="150"/>
      <c r="C72" s="150"/>
      <c r="D72" s="150"/>
      <c r="E72" s="150"/>
      <c r="F72" s="150"/>
      <c r="G72" s="150"/>
      <c r="H72" s="151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3" t="s">
        <v>184</v>
      </c>
      <c r="F73" s="114"/>
      <c r="G73" s="115"/>
      <c r="H73" s="106">
        <v>12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3"/>
      <c r="F74" s="114"/>
      <c r="G74" s="115"/>
      <c r="H74" s="106">
        <v>12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3"/>
      <c r="F75" s="114"/>
      <c r="G75" s="115"/>
      <c r="H75" s="106">
        <f>H73-H74</f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16"/>
      <c r="F76" s="117"/>
      <c r="G76" s="118"/>
      <c r="H76" s="106">
        <f>D68+E68+F68+G68+H68</f>
        <v>-324.46000000000254</v>
      </c>
    </row>
    <row r="77" spans="1:8" ht="25.5" customHeight="1" thickBot="1">
      <c r="A77" s="149" t="s">
        <v>107</v>
      </c>
      <c r="B77" s="150"/>
      <c r="C77" s="150"/>
      <c r="D77" s="150"/>
      <c r="E77" s="150"/>
      <c r="F77" s="150"/>
      <c r="G77" s="150"/>
      <c r="H77" s="15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9" t="s">
        <v>188</v>
      </c>
      <c r="F78" s="120"/>
      <c r="G78" s="121"/>
      <c r="H78" s="5">
        <v>2</v>
      </c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22"/>
      <c r="F79" s="123"/>
      <c r="G79" s="124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10" t="s">
        <v>167</v>
      </c>
      <c r="F80" s="111"/>
      <c r="G80" s="111"/>
      <c r="H80" s="112"/>
    </row>
    <row r="81" ht="12.75">
      <c r="A81" s="1"/>
    </row>
    <row r="82" ht="12.75">
      <c r="A82" s="1"/>
    </row>
    <row r="83" spans="1:8" ht="38.25" customHeight="1">
      <c r="A83" s="109" t="s">
        <v>172</v>
      </c>
      <c r="B83" s="109"/>
      <c r="C83" s="109"/>
      <c r="D83" s="109"/>
      <c r="E83" s="109"/>
      <c r="F83" s="109"/>
      <c r="G83" s="109"/>
      <c r="H83" s="10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2" ht="8.25" customHeight="1"/>
    <row r="93" spans="1:2" ht="15">
      <c r="A93" s="167" t="s">
        <v>178</v>
      </c>
      <c r="B93" s="167"/>
    </row>
    <row r="94" spans="1:5" ht="48">
      <c r="A94" s="98" t="s">
        <v>179</v>
      </c>
      <c r="B94" s="99" t="s">
        <v>186</v>
      </c>
      <c r="C94" s="100" t="s">
        <v>180</v>
      </c>
      <c r="D94" s="101" t="s">
        <v>181</v>
      </c>
      <c r="E94" s="102" t="s">
        <v>187</v>
      </c>
    </row>
    <row r="95" spans="1:5" ht="22.5">
      <c r="A95" s="95" t="s">
        <v>182</v>
      </c>
      <c r="B95" s="97">
        <v>89.24</v>
      </c>
      <c r="C95" s="96">
        <v>1088.64</v>
      </c>
      <c r="D95" s="97">
        <v>815.59</v>
      </c>
      <c r="E95" s="103">
        <f>B95+D95</f>
        <v>904.83</v>
      </c>
    </row>
    <row r="96" spans="1:5" ht="22.5">
      <c r="A96" s="95" t="s">
        <v>183</v>
      </c>
      <c r="B96" s="97">
        <v>80.37</v>
      </c>
      <c r="C96" s="96">
        <v>1112.4</v>
      </c>
      <c r="D96" s="97">
        <v>783.48</v>
      </c>
      <c r="E96" s="103">
        <f>B96+D96</f>
        <v>863.85</v>
      </c>
    </row>
  </sheetData>
  <sheetProtection/>
  <mergeCells count="70">
    <mergeCell ref="A93:B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2018-03-14T03:56:00Z</dcterms:modified>
  <cp:category/>
  <cp:version/>
  <cp:contentType/>
  <cp:contentStatus/>
</cp:coreProperties>
</file>