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<sst xmlns="http://schemas.openxmlformats.org/spreadsheetml/2006/main" count="291" uniqueCount="186">
  <si>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</si>
  <si>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</si>
  <si>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</si>
  <si>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</si>
  <si>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</si>
  <si>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</si>
  <si>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</si>
  <si>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</si>
  <si>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</si>
  <si>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</si>
  <si>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</si>
  <si>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</si>
  <si>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</si>
  <si>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</si>
  <si>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</si>
  <si>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</si>
  <si>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</si>
  <si>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</si>
  <si>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</si>
  <si>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</si>
  <si>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</si>
  <si>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</si>
  <si>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</si>
  <si>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</si>
  <si>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</si>
  <si>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</si>
  <si>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</si>
  <si>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</si>
  <si>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</si>
  <si>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</si>
  <si>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</si>
  <si>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</si>
  <si>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</si>
  <si>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</si>
  <si>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</si>
  <si>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</si>
  <si>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</si>
  <si>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</si>
  <si>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</si>
  <si>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</si>
  <si>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</si>
  <si>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</si>
  <si>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</si>
  <si>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</si>
  <si>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</si>
  <si>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</si>
  <si>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</si>
  <si>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</si>
  <si>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</si>
  <si>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</si>
  <si>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</si>
  <si>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</si>
  <si>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</si>
  <si>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</si>
  <si>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</si>
  <si>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</si>
  <si>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</si>
  <si>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</si>
  <si>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</si>
  <si>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</si>
  <si>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</si>
  <si>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</si>
  <si>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</si>
  <si>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</si>
  <si>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</si>
  <si>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</si>
  <si>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</si>
  <si>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</si>
  <si>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</si>
  <si>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</si>
  <si>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</si>
  <si>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</si>
  <si>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</si>
  <si>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</si>
  <si>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</si>
  <si>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</si>
  <si>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</si>
  <si>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</si>
  <si>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</si>
  <si>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</si>
  <si>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</si>
  <si>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</si>
  <si>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</si>
  <si>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</si>
  <si>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</si>
  <si>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</si>
  <si>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</si>
  <si>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</si>
  <si>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</si>
  <si>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</si>
  <si>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</si>
  <si>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</si>
  <si>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</si>
  <si>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</si>
  <si>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</si>
  <si>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</si>
  <si>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</si>
  <si>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</si>
  <si>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</si>
  <si>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</si>
  <si>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</si>
  <si>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</si>
  <si>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</si>
  <si>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</si>
  <si>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</si>
  <si>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</si>
  <si>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</si>
  <si>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</si>
  <si>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</si>
  <si>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</si>
  <si>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</si>
  <si>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</si>
  <si>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</si>
  <si>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</si>
  <si>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</si>
  <si>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</si>
  <si>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</si>
  <si>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</si>
  <si>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</si>
  <si>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</si>
  <si>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</si>
  <si>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</si>
  <si>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</si>
  <si>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</si>
  <si>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</si>
  <si>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</si>
  <si>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</si>
  <si>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</si>
  <si>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</si>
  <si>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</si>
  <si>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</si>
  <si>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</si>
  <si>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</si>
  <si>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</si>
  <si>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</si>
  <si>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</si>
  <si>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</si>
  <si>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</si>
  <si>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</si>
  <si>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</si>
  <si>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</si>
  <si>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</si>
  <si>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</si>
  <si>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</si>
  <si>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</si>
  <si>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</si>
  <si>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</si>
  <si>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</si>
  <si>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</si>
  <si>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</si>
  <si>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</si>
  <si>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</si>
  <si>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</si>
  <si>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</si>
  <si>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</si>
  <si>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</si>
  <si>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</si>
  <si>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</si>
  <si>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</si>
  <si>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</si>
  <si>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</si>
  <si>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</si>
  <si>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</si>
  <si>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</si>
  <si>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</si>
  <si>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</si>
  <si>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</si>
  <si>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</si>
  <si>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</si>
  <si>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</si>
  <si>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</si>
  <si>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</si>
  <si>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</si>
  <si>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</si>
  <si>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</si>
  <si>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</si>
  <si>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</si>
  <si>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</si>
  <si>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</si>
  <si>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</si>
  <si>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</si>
  <si>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</si>
  <si>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</si>
  <si>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</si>
  <si>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ЗАРЕЧНАЯ, д. 3                                                                                                                                                                         за 2016  год</t>
  </si>
  <si>
    <t>кв. 2,3,6,15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</si>
</sst>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4">
          <cell r="X54">
            <v>344.1400000000001</v>
          </cell>
          <cell r="Z54">
            <v>327.29</v>
          </cell>
        </row>
        <row r="55">
          <cell r="Z55">
            <v>1017.2200000000006</v>
          </cell>
        </row>
        <row r="56">
          <cell r="Z56">
            <v>316.28999999999985</v>
          </cell>
        </row>
        <row r="57">
          <cell r="U57">
            <v>-625.2499999999999</v>
          </cell>
          <cell r="X57">
            <v>24029.900000000005</v>
          </cell>
          <cell r="Z57">
            <v>23103.48000000001</v>
          </cell>
        </row>
        <row r="59">
          <cell r="S59">
            <v>3439.1</v>
          </cell>
          <cell r="X59">
            <v>7552.939999999999</v>
          </cell>
          <cell r="Z59">
            <v>6876.679999999999</v>
          </cell>
        </row>
        <row r="60">
          <cell r="S60">
            <v>22134.230000000003</v>
          </cell>
          <cell r="X60">
            <v>49561.919999999984</v>
          </cell>
          <cell r="Z60">
            <v>44242.679999999986</v>
          </cell>
        </row>
        <row r="61">
          <cell r="Z61">
            <v>3910.2300000000005</v>
          </cell>
        </row>
        <row r="62">
          <cell r="Z62">
            <v>186.20999999999998</v>
          </cell>
        </row>
        <row r="63">
          <cell r="Z63">
            <v>19561.05000000001</v>
          </cell>
        </row>
        <row r="64">
          <cell r="U64">
            <v>14425.750000000002</v>
          </cell>
          <cell r="X64">
            <v>20123.769999999997</v>
          </cell>
          <cell r="Z64">
            <v>10528.97</v>
          </cell>
        </row>
        <row r="65">
          <cell r="U65">
            <v>2951.7300000000005</v>
          </cell>
          <cell r="X65">
            <v>4117.62</v>
          </cell>
          <cell r="Z65">
            <v>2154.39</v>
          </cell>
        </row>
        <row r="66">
          <cell r="U66">
            <v>-23660.290000000005</v>
          </cell>
          <cell r="X66">
            <v>82901.88000000002</v>
          </cell>
          <cell r="Z66">
            <v>58190.409999999996</v>
          </cell>
        </row>
        <row r="68">
          <cell r="U68">
            <v>314.93</v>
          </cell>
          <cell r="X68">
            <v>489.24000000000007</v>
          </cell>
          <cell r="Z68">
            <v>281.02</v>
          </cell>
        </row>
        <row r="69">
          <cell r="U69">
            <v>64.47999999999999</v>
          </cell>
          <cell r="X69">
            <v>100.12000000000003</v>
          </cell>
          <cell r="Z69">
            <v>57.53999999999999</v>
          </cell>
        </row>
        <row r="70">
          <cell r="U70">
            <v>-782.0400000000001</v>
          </cell>
          <cell r="X70">
            <v>2022.5699999999997</v>
          </cell>
          <cell r="Z70">
            <v>1607.479999999999</v>
          </cell>
        </row>
        <row r="71">
          <cell r="U71">
            <v>0</v>
          </cell>
          <cell r="X71">
            <v>487295.22000000003</v>
          </cell>
          <cell r="Z71">
            <v>437176.42</v>
          </cell>
        </row>
        <row r="72">
          <cell r="S72">
            <v>52.94</v>
          </cell>
          <cell r="Z72">
            <v>3.410000000000001</v>
          </cell>
        </row>
        <row r="73">
          <cell r="X73">
            <v>826.32</v>
          </cell>
          <cell r="Z73">
            <v>948.5900000000001</v>
          </cell>
        </row>
        <row r="74">
          <cell r="Z74">
            <v>605.0699999999999</v>
          </cell>
        </row>
        <row r="75">
          <cell r="Z75">
            <v>99.52</v>
          </cell>
        </row>
        <row r="76">
          <cell r="U76">
            <v>0</v>
          </cell>
          <cell r="X76">
            <v>593.88</v>
          </cell>
          <cell r="Z76">
            <v>294.0100000000001</v>
          </cell>
        </row>
        <row r="77">
          <cell r="Z77">
            <v>921.4599999999998</v>
          </cell>
        </row>
        <row r="78">
          <cell r="Z78">
            <v>205.29999999999995</v>
          </cell>
        </row>
        <row r="79">
          <cell r="U79">
            <v>-931.3000000000002</v>
          </cell>
          <cell r="X79">
            <v>36921.34</v>
          </cell>
          <cell r="Z79">
            <v>26982.99</v>
          </cell>
        </row>
        <row r="80">
          <cell r="Z80">
            <v>1569.33</v>
          </cell>
        </row>
        <row r="81">
          <cell r="S81">
            <v>10796.66</v>
          </cell>
          <cell r="W81">
            <v>22605.359999999997</v>
          </cell>
          <cell r="X81">
            <v>22605.359999999997</v>
          </cell>
          <cell r="Z81">
            <v>22049.19</v>
          </cell>
        </row>
        <row r="82">
          <cell r="S82">
            <v>242.42000000000002</v>
          </cell>
          <cell r="Z82">
            <v>14.809999999999999</v>
          </cell>
        </row>
        <row r="83">
          <cell r="S83">
            <v>8628.37</v>
          </cell>
          <cell r="X83">
            <v>31346.859999999997</v>
          </cell>
          <cell r="Z83">
            <v>24144.839999999993</v>
          </cell>
        </row>
        <row r="84">
          <cell r="S84">
            <v>3475.0199999999995</v>
          </cell>
          <cell r="Z84">
            <v>229.63000000000005</v>
          </cell>
        </row>
        <row r="85">
          <cell r="S85">
            <v>11323.36</v>
          </cell>
          <cell r="X85">
            <v>46378.31999999999</v>
          </cell>
          <cell r="Z85">
            <v>39555.149999999994</v>
          </cell>
        </row>
        <row r="86">
          <cell r="S86">
            <v>743.17</v>
          </cell>
          <cell r="Z86">
            <v>55.61</v>
          </cell>
        </row>
        <row r="87">
          <cell r="S87">
            <v>369.53000000000003</v>
          </cell>
          <cell r="Z87">
            <v>27.61</v>
          </cell>
        </row>
        <row r="88">
          <cell r="S88">
            <v>94.81</v>
          </cell>
          <cell r="Z88">
            <v>7.080000000000001</v>
          </cell>
        </row>
        <row r="89">
          <cell r="U89">
            <v>-455.25999999999993</v>
          </cell>
          <cell r="X89">
            <v>15472.760000000004</v>
          </cell>
          <cell r="Z89">
            <v>11136.6</v>
          </cell>
        </row>
        <row r="90">
          <cell r="Z90">
            <v>152.37</v>
          </cell>
        </row>
        <row r="91">
          <cell r="Z91">
            <v>102.28</v>
          </cell>
        </row>
        <row r="92">
          <cell r="S92">
            <v>10917.77</v>
          </cell>
          <cell r="X92">
            <v>40859.75999999999</v>
          </cell>
          <cell r="Z92">
            <v>34915.34</v>
          </cell>
        </row>
        <row r="93">
          <cell r="X93">
            <v>784.1600000000001</v>
          </cell>
          <cell r="Z93">
            <v>1052.14</v>
          </cell>
        </row>
        <row r="94">
          <cell r="Z94">
            <v>25.18</v>
          </cell>
        </row>
        <row r="95">
          <cell r="Z95">
            <v>-0.01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68">
      <selection activeCell="L75" sqref="L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184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50236.99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'[1]Report'!$S$59+'[1]Report'!$S$60+'[1]Report'!$S$72+'[1]Report'!$S$81+'[1]Report'!$S$82+'[1]Report'!$S$83+'[1]Report'!$S$84+'[1]Report'!$S$85+'[1]Report'!$S$86+'[1]Report'!$S$87+'[1]Report'!$S$88+'[1]Report'!$S$92</f>
        <v>72217.37999999999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198305.15999999995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5"/>
      <c r="G13" s="65">
        <f>'[1]Report'!$X$85</f>
        <v>46378.31999999999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5"/>
      <c r="G14" s="92">
        <f>'[1]Report'!$X$81</f>
        <v>22605.359999999997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5"/>
      <c r="G15" s="93">
        <f>'[1]Report'!$Z$81+'[1]Report'!$Z$82</f>
        <v>22064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5"/>
      <c r="G16" s="94">
        <f>'[1]Report'!$S$81+'[1]Report'!$S$82+'[1]Report'!$W$81-'[1]Report'!$Z$81-'[1]Report'!$Z$82</f>
        <v>11580.439999999997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5"/>
      <c r="G17" s="65">
        <f>'[2]общий свод 2016 '!$K$721</f>
        <v>13176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5"/>
      <c r="G18" s="14">
        <f>G10</f>
        <v>50236.99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5"/>
      <c r="G19" s="73">
        <f>G18+G15-G17</f>
        <v>59124.98999999999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'[1]Report'!$X$92</f>
        <v>40859.75999999999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'[1]Report'!$X$83</f>
        <v>31346.859999999997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'[1]Report'!$X$59</f>
        <v>7552.939999999999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'[1]Report'!$X$60</f>
        <v>49561.919999999984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172122.02999999994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'[1]Report'!$Z$59+'[1]Report'!$Z$60+'[1]Report'!$Z$72+'[1]Report'!$Z$81+'[1]Report'!$Z$82+'[1]Report'!$Z$83+'[1]Report'!$Z$84+'[1]Report'!$Z$85+'[1]Report'!$Z$86+'[1]Report'!$Z$87+'[1]Report'!$Z$88+'[1]Report'!$Z$92</f>
        <v>172122.02999999994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5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5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5"/>
      <c r="G35" s="66">
        <f>G24+G10</f>
        <v>222359.01999999993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5"/>
      <c r="G37" s="73">
        <f>G19</f>
        <v>59124.98999999999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5"/>
      <c r="G38" s="88">
        <f>G11+G12-G24</f>
        <v>98400.50999999998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13176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4.37</v>
      </c>
      <c r="F42" s="80" t="s">
        <v>136</v>
      </c>
      <c r="G42" s="60">
        <v>3810334293</v>
      </c>
      <c r="H42" s="61">
        <f>G13</f>
        <v>46378.31999999999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40859.75999999999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31346.859999999997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7552.939999999999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49561.919999999984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188875.79999999996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74573.19000000005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324.3056742403067</v>
      </c>
      <c r="E63" s="76">
        <f>E64/117.48</f>
        <v>934.2458290772898</v>
      </c>
      <c r="F63" s="76">
        <f>F64/12</f>
        <v>2031.1700000000003</v>
      </c>
      <c r="G63" s="77">
        <f>G64/18.26</f>
        <v>2869.33734939759</v>
      </c>
      <c r="H63" s="78">
        <f>H64/0.88</f>
        <v>9257.749999999998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'[1]Report'!$X$71</f>
        <v>487295.22000000003</v>
      </c>
      <c r="E64" s="65">
        <f>'[1]Report'!$X$64+'[1]Report'!$X$65+'[1]Report'!$X$66+'[1]Report'!$X$68+'[1]Report'!$X$69+'[1]Report'!$X$70</f>
        <v>109755.20000000001</v>
      </c>
      <c r="F64" s="65">
        <f>'[1]Report'!$X$54+'[1]Report'!$X$57</f>
        <v>24374.040000000005</v>
      </c>
      <c r="G64" s="72">
        <f>'[1]Report'!$X$79+'[1]Report'!$X$89</f>
        <v>52394.1</v>
      </c>
      <c r="H64" s="68">
        <f>'[1]Report'!$X$59+'[1]Report'!$X$76</f>
        <v>8146.819999999999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'[1]Report'!$Z$63+'[1]Report'!$Z$71+'[1]Report'!$Z$77+'[1]Report'!$Z$78</f>
        <v>457864.23</v>
      </c>
      <c r="E65" s="65">
        <f>'[1]Report'!$Z$61+'[1]Report'!$Z$62+'[1]Report'!$Z$64+'[1]Report'!$Z$65+'[1]Report'!$Z$66+'[1]Report'!$Z$68+'[1]Report'!$Z$69+'[1]Report'!$Z$70+'[1]Report'!$Z$74+'[1]Report'!$Z$75</f>
        <v>77620.84</v>
      </c>
      <c r="F65" s="65">
        <f>'[1]Report'!$Z$54+'[1]Report'!$Z$57+'[1]Report'!$Z$94</f>
        <v>23455.95000000001</v>
      </c>
      <c r="G65" s="69">
        <f>'[1]Report'!$Z$55+'[1]Report'!$Z$56+'[1]Report'!$Z$80+'[1]Report'!$Z$79+'[1]Report'!$Z$89+'[1]Report'!$Z$90+'[1]Report'!$Z$91</f>
        <v>41277.08</v>
      </c>
      <c r="H65" s="69">
        <f>'[1]Report'!$Z$59+'[1]Report'!$Z$72+'[1]Report'!$Z$76+'[1]Report'!$Z$95</f>
        <v>7174.089999999999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29430.99000000005</v>
      </c>
      <c r="E66" s="76">
        <f>E64-E65</f>
        <v>32134.360000000015</v>
      </c>
      <c r="F66" s="76">
        <f>F64-F65</f>
        <v>918.0899999999929</v>
      </c>
      <c r="G66" s="78">
        <f>G64-G65</f>
        <v>11117.019999999997</v>
      </c>
      <c r="H66" s="78">
        <f>H64-H65</f>
        <v>972.7299999999996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D64+'[1]Report'!$U$71</f>
        <v>487295.22000000003</v>
      </c>
      <c r="E67" s="70">
        <f>E64+'[1]Report'!$U$64+'[1]Report'!$U$65+'[1]Report'!$U$66+'[1]Report'!$U$68+'[1]Report'!$U$69+'[1]Report'!$U$70</f>
        <v>103069.76</v>
      </c>
      <c r="F67" s="70">
        <f>F64+'[1]Report'!$U$57</f>
        <v>23748.790000000005</v>
      </c>
      <c r="G67" s="71">
        <f>G64+'[1]Report'!$U$79+'[1]Report'!$U$89</f>
        <v>51007.53999999999</v>
      </c>
      <c r="H67" s="71">
        <f>H64+'[1]Report'!$U$76</f>
        <v>8146.819999999999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-6685.440000000017</v>
      </c>
      <c r="F68" s="44">
        <f>F67-F64</f>
        <v>-625.25</v>
      </c>
      <c r="G68" s="44">
        <f>G67-G64</f>
        <v>-1386.560000000005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185</v>
      </c>
      <c r="F73" s="104"/>
      <c r="G73" s="105"/>
      <c r="H73" s="26">
        <v>5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5"/>
      <c r="H75" s="26">
        <v>5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-8697.250000000022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>
        <v>2</v>
      </c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0" t="s">
        <v>167</v>
      </c>
      <c r="F80" s="101"/>
      <c r="G80" s="101"/>
      <c r="H80" s="102"/>
    </row>
    <row r="81" ht="12.75">
      <c r="A81" s="1"/>
    </row>
    <row r="82" ht="12.75">
      <c r="A82" s="1"/>
    </row>
    <row r="83" spans="1:8" ht="38.25" customHeight="1">
      <c r="A83" s="99" t="s">
        <v>172</v>
      </c>
      <c r="B83" s="99"/>
      <c r="C83" s="99"/>
      <c r="D83" s="99"/>
      <c r="E83" s="99"/>
      <c r="F83" s="99"/>
      <c r="G83" s="99"/>
      <c r="H83" s="9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'[1]Report'!$X$93</f>
        <v>784.1600000000001</v>
      </c>
      <c r="D95" s="96">
        <f>'[1]Report'!$Z$93</f>
        <v>1052.14</v>
      </c>
    </row>
    <row r="96" spans="2:4" ht="12.75">
      <c r="B96" s="95" t="s">
        <v>183</v>
      </c>
      <c r="C96" s="96">
        <f>'[1]Report'!$X$73</f>
        <v>826.32</v>
      </c>
      <c r="D96" s="96">
        <f>'[1]Report'!$Z$73</f>
        <v>948.5900000000001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2017-03-14T07:24:59Z</dcterms:modified>
  <cp:category/>
  <cp:version/>
  <cp:contentType/>
  <cp:contentStatus/>
</cp:coreProperties>
</file>